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3" firstSheet="0" showHorizontalScroll="true" showSheetTabs="true" showVerticalScroll="true" tabRatio="371" windowHeight="8192" windowWidth="16384" xWindow="0" yWindow="0"/>
  </bookViews>
  <sheets>
    <sheet name="Buy&amp;Hold Inc vs Acc" sheetId="1" state="visible" r:id="rId2"/>
    <sheet name="Buy&amp;Hold vs Resgates Anuais - Acc" sheetId="2" state="visible" r:id="rId3"/>
    <sheet name="Buy&amp;Hold vs Resgates Anuais - Inc" sheetId="3" state="visible" r:id="rId4"/>
    <sheet name="Resumo" sheetId="4" state="visible" r:id="rId5"/>
  </sheets>
  <calcPr iterateCount="100" refMode="A1" iterate="false" iterateDelta="0.001"/>
</workbook>
</file>

<file path=xl/sharedStrings.xml><?xml version="1.0" encoding="utf-8"?>
<sst xmlns="http://schemas.openxmlformats.org/spreadsheetml/2006/main" count="64" uniqueCount="30">
  <si>
    <t>Portfolio Buy&amp;Hold</t>
  </si>
  <si>
    <t>Capital inicial</t>
  </si>
  <si>
    <t>Reforços anuais</t>
  </si>
  <si>
    <t>Dividend yeld</t>
  </si>
  <si>
    <t>Rendibilidade média anual</t>
  </si>
  <si>
    <t>Taxa de tributação</t>
  </si>
  <si>
    <t>Inc</t>
  </si>
  <si>
    <t>Acc</t>
  </si>
  <si>
    <t>Diferença Anual</t>
  </si>
  <si>
    <t>Diferença Acumulada</t>
  </si>
  <si>
    <t>Imposto pago Inc</t>
  </si>
  <si>
    <t>Imposto pago Acc</t>
  </si>
  <si>
    <t>Resgate</t>
  </si>
  <si>
    <t>Total valor investido</t>
  </si>
  <si>
    <t>Mais-valia bruta</t>
  </si>
  <si>
    <t>Imposto</t>
  </si>
  <si>
    <t>Mais-valia líquida</t>
  </si>
  <si>
    <t>Valor Portfolio Líquido</t>
  </si>
  <si>
    <t>Diferença</t>
  </si>
  <si>
    <t>Portfolio Buy&amp;Hold vs Resgates Anuais</t>
  </si>
  <si>
    <t>Vou assumir Acc (neste cenário)</t>
  </si>
  <si>
    <t>Resgates</t>
  </si>
  <si>
    <t>Buy&amp;Hold</t>
  </si>
  <si>
    <t>Imposto pago Resgates</t>
  </si>
  <si>
    <t>Imposto pago Buy&amp;Hold</t>
  </si>
  <si>
    <t>Vou assumir Inc (neste cenário)</t>
  </si>
  <si>
    <t>Resgate Anual Inc</t>
  </si>
  <si>
    <t>Resgate Anual Acc</t>
  </si>
  <si>
    <t>Buy&amp;Hold Inc</t>
  </si>
  <si>
    <t>Buy&amp;Hold Acc</t>
  </si>
</sst>
</file>

<file path=xl/styles.xml><?xml version="1.0" encoding="utf-8"?>
<styleSheet xmlns="http://schemas.openxmlformats.org/spreadsheetml/2006/main">
  <numFmts count="5">
    <numFmt formatCode="GENERAL" numFmtId="164"/>
    <numFmt formatCode="#,##0" numFmtId="165"/>
    <numFmt formatCode="0%" numFmtId="166"/>
    <numFmt formatCode="#,##0.00" numFmtId="167"/>
    <numFmt formatCode="0.00%" numFmtId="168"/>
  </numFmts>
  <fonts count="4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7">
    <xf applyAlignment="false" applyBorder="false" applyFont="false" applyProtection="false" borderId="0" fillId="0" fontId="0" numFmtId="164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5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6" xfId="0">
      <alignment horizontal="general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7" xfId="0">
      <alignment horizontal="general" indent="0" shrinkToFit="false" textRotation="0" vertical="bottom" wrapText="false"/>
      <protection hidden="false" locked="true"/>
    </xf>
    <xf applyAlignment="true" applyBorder="false" applyFont="true" applyProtection="false" borderId="0" fillId="0" fontId="0" numFmtId="164" xfId="0">
      <alignment horizontal="center" indent="0" shrinkToFit="false" textRotation="0" vertical="bottom" wrapText="false"/>
      <protection hidden="false" locked="true"/>
    </xf>
    <xf applyAlignment="false" applyBorder="false" applyFont="false" applyProtection="false" borderId="0" fillId="0" fontId="0" numFmtId="168" xfId="0">
      <alignment horizontal="general" indent="0" shrinkToFit="false" textRotation="0" vertical="bottom" wrapText="false"/>
      <protection hidden="false" locked="true"/>
    </xf>
    <xf applyAlignment="true" applyBorder="false" applyFont="false" applyProtection="false" borderId="0" fillId="0" fontId="0" numFmtId="167" xfId="0">
      <alignment horizontal="right" indent="0" shrinkToFit="false" textRotation="0" vertical="bottom" wrapText="false"/>
      <protection hidden="false" locked="tru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2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A50" activeCellId="0" pane="topLeft" sqref="A50"/>
    </sheetView>
  </sheetViews>
  <sheetFormatPr defaultRowHeight="12.85"/>
  <cols>
    <col collapsed="false" hidden="false" max="1" min="1" style="0" width="22.8775510204082"/>
    <col collapsed="false" hidden="false" max="3" min="2" style="0" width="11.5204081632653"/>
    <col collapsed="false" hidden="false" max="5" min="4" style="0" width="18.9234693877551"/>
    <col collapsed="false" hidden="false" max="6" min="6" style="0" width="15.5408163265306"/>
    <col collapsed="false" hidden="false" max="7" min="7" style="0" width="16.3877551020408"/>
    <col collapsed="false" hidden="false" max="1025" min="8" style="0" width="11.5204081632653"/>
  </cols>
  <sheetData>
    <row collapsed="false" customFormat="false" customHeight="false" hidden="false" ht="13.4" outlineLevel="0" r="1">
      <c r="A1" s="0" t="s">
        <v>0</v>
      </c>
    </row>
    <row collapsed="false" customFormat="false" customHeight="false" hidden="false" ht="12.85" outlineLevel="0" r="3">
      <c r="A3" s="0" t="s">
        <v>1</v>
      </c>
      <c r="B3" s="1" t="n">
        <v>10000</v>
      </c>
    </row>
    <row collapsed="false" customFormat="false" customHeight="false" hidden="false" ht="12.85" outlineLevel="0" r="4">
      <c r="A4" s="0" t="s">
        <v>2</v>
      </c>
      <c r="B4" s="1" t="n">
        <v>2000</v>
      </c>
    </row>
    <row collapsed="false" customFormat="false" customHeight="false" hidden="false" ht="13.4" outlineLevel="0" r="5">
      <c r="A5" s="0" t="s">
        <v>3</v>
      </c>
      <c r="B5" s="2" t="n">
        <v>0.02</v>
      </c>
    </row>
    <row collapsed="false" customFormat="false" customHeight="false" hidden="false" ht="12.85" outlineLevel="0" r="6">
      <c r="A6" s="0" t="s">
        <v>4</v>
      </c>
      <c r="B6" s="2" t="n">
        <v>0.06</v>
      </c>
    </row>
    <row collapsed="false" customFormat="false" customHeight="false" hidden="false" ht="12.85" outlineLevel="0" r="7">
      <c r="A7" s="0" t="s">
        <v>5</v>
      </c>
      <c r="B7" s="2" t="n">
        <v>0.3</v>
      </c>
      <c r="F7" s="3"/>
    </row>
    <row collapsed="false" customFormat="false" customHeight="false" hidden="false" ht="13.4" outlineLevel="0" r="10">
      <c r="B10" s="4" t="s">
        <v>6</v>
      </c>
      <c r="C10" s="4" t="s">
        <v>7</v>
      </c>
      <c r="D10" s="4" t="s">
        <v>8</v>
      </c>
      <c r="E10" s="4" t="s">
        <v>9</v>
      </c>
      <c r="F10" s="4" t="s">
        <v>10</v>
      </c>
      <c r="G10" s="4" t="s">
        <v>11</v>
      </c>
    </row>
    <row collapsed="false" customFormat="false" customHeight="false" hidden="false" ht="12.85" outlineLevel="0" r="11">
      <c r="A11" s="0" t="n">
        <v>0</v>
      </c>
      <c r="B11" s="3" t="n">
        <f aca="false">+B3</f>
        <v>10000</v>
      </c>
      <c r="C11" s="3" t="n">
        <f aca="false">+B3</f>
        <v>10000</v>
      </c>
      <c r="D11" s="3" t="n">
        <f aca="false">+C11-B11</f>
        <v>0</v>
      </c>
      <c r="E11" s="3" t="n">
        <f aca="false">+C11-B11</f>
        <v>0</v>
      </c>
      <c r="F11" s="0" t="n">
        <v>0</v>
      </c>
      <c r="G11" s="0" t="n">
        <v>0</v>
      </c>
    </row>
    <row collapsed="false" customFormat="false" customHeight="false" hidden="false" ht="12.85" outlineLevel="0" r="12">
      <c r="A12" s="0" t="n">
        <v>1</v>
      </c>
      <c r="B12" s="3" t="n">
        <f aca="false">+B11*(1+$B$6)-B11*(1+$B$6)*$B$5*$B$7</f>
        <v>10536.4</v>
      </c>
      <c r="C12" s="3" t="n">
        <f aca="false">+B3*(1+B6)</f>
        <v>10600</v>
      </c>
      <c r="D12" s="3" t="n">
        <f aca="false">+C12-B12-E11</f>
        <v>63.6000000000004</v>
      </c>
      <c r="E12" s="3" t="n">
        <f aca="false">+C12-B12</f>
        <v>63.6000000000004</v>
      </c>
      <c r="F12" s="3" t="n">
        <f aca="false">+B11*(1+$B$6)*$B$5*0.3</f>
        <v>63.6</v>
      </c>
      <c r="G12" s="0" t="n">
        <v>0</v>
      </c>
      <c r="H12" s="3"/>
    </row>
    <row collapsed="false" customFormat="false" customHeight="false" hidden="false" ht="12.85" outlineLevel="0" r="13">
      <c r="A13" s="0" t="n">
        <f aca="false">+A12+1</f>
        <v>2</v>
      </c>
      <c r="B13" s="3" t="n">
        <f aca="false">+(B12+$B$4)*(1+$B$6)-(B12+$B$4)*(1+$B$6)*$B$5*$B$7</f>
        <v>13208.852496</v>
      </c>
      <c r="C13" s="3" t="n">
        <f aca="false">+(C12+$B$4)*(1+$B$6)</f>
        <v>13356</v>
      </c>
      <c r="D13" s="3" t="n">
        <f aca="false">+C13-B13-E12</f>
        <v>83.5475039999983</v>
      </c>
      <c r="E13" s="3" t="n">
        <f aca="false">+C13-B13</f>
        <v>147.147503999999</v>
      </c>
      <c r="F13" s="3" t="n">
        <f aca="false">+B12*(1+$B$6)*$B$5*0.3</f>
        <v>67.011504</v>
      </c>
      <c r="G13" s="0" t="n">
        <v>0</v>
      </c>
      <c r="H13" s="3"/>
    </row>
    <row collapsed="false" customFormat="false" customHeight="false" hidden="false" ht="12.85" outlineLevel="0" r="14">
      <c r="A14" s="0" t="n">
        <f aca="false">+A13+1</f>
        <v>3</v>
      </c>
      <c r="B14" s="3" t="n">
        <f aca="false">+(B13+$B$4)*(1+$B$6)-(B13+$B$4)*(1+$B$6)*$B$5*$B$7</f>
        <v>16024.6553438854</v>
      </c>
      <c r="C14" s="3" t="n">
        <f aca="false">+(C13+$B$4)*(1+$B$6)</f>
        <v>16277.36</v>
      </c>
      <c r="D14" s="3" t="n">
        <f aca="false">+C14-B14-E13</f>
        <v>105.557152114559</v>
      </c>
      <c r="E14" s="3" t="n">
        <f aca="false">+C14-B14</f>
        <v>252.704656114558</v>
      </c>
      <c r="F14" s="3" t="n">
        <f aca="false">+B13*(1+$B$6)*$B$5*0.3</f>
        <v>84.00830187456</v>
      </c>
      <c r="G14" s="0" t="n">
        <v>0</v>
      </c>
      <c r="H14" s="3"/>
    </row>
    <row collapsed="false" customFormat="false" customHeight="false" hidden="false" ht="12.85" outlineLevel="0" r="15">
      <c r="A15" s="0" t="n">
        <f aca="false">+A14+1</f>
        <v>4</v>
      </c>
      <c r="B15" s="3" t="n">
        <f aca="false">+(B14+$B$4)*(1+$B$6)-(B14+$B$4)*(1+$B$6)*$B$5*$B$7</f>
        <v>18991.4978565315</v>
      </c>
      <c r="C15" s="3" t="n">
        <f aca="false">+(C14+$B$4)*(1+$B$6)</f>
        <v>19374.0016</v>
      </c>
      <c r="D15" s="3" t="n">
        <f aca="false">+C15-B15-E14</f>
        <v>129.799087353986</v>
      </c>
      <c r="E15" s="3" t="n">
        <f aca="false">+C15-B15</f>
        <v>382.503743468544</v>
      </c>
      <c r="F15" s="3" t="n">
        <f aca="false">+B14*(1+$B$6)*$B$5*0.3</f>
        <v>101.916807987111</v>
      </c>
      <c r="G15" s="0" t="n">
        <v>0</v>
      </c>
      <c r="H15" s="3"/>
    </row>
    <row collapsed="false" customFormat="false" customHeight="false" hidden="false" ht="12.85" outlineLevel="0" r="16">
      <c r="A16" s="0" t="n">
        <f aca="false">+A15+1</f>
        <v>5</v>
      </c>
      <c r="B16" s="3" t="n">
        <f aca="false">+(B15+$B$4)*(1+$B$6)-(B15+$B$4)*(1+$B$6)*$B$5*$B$7</f>
        <v>22117.4818015558</v>
      </c>
      <c r="C16" s="3" t="n">
        <f aca="false">+(C15+$B$4)*(1+$B$6)</f>
        <v>22656.441696</v>
      </c>
      <c r="D16" s="3" t="n">
        <f aca="false">+C16-B16-E15</f>
        <v>156.456150975653</v>
      </c>
      <c r="E16" s="3" t="n">
        <f aca="false">+C16-B16</f>
        <v>538.959894444197</v>
      </c>
      <c r="F16" s="3" t="n">
        <f aca="false">+B15*(1+$B$6)*$B$5*0.3</f>
        <v>120.78592636754</v>
      </c>
      <c r="G16" s="0" t="n">
        <v>0</v>
      </c>
      <c r="H16" s="3"/>
    </row>
    <row collapsed="false" customFormat="false" customHeight="false" hidden="false" ht="12.85" outlineLevel="0" r="17">
      <c r="A17" s="0" t="n">
        <f aca="false">+A16+1</f>
        <v>6</v>
      </c>
      <c r="B17" s="3" t="n">
        <f aca="false">+(B16+$B$4)*(1+$B$6)-(B16+$B$4)*(1+$B$6)*$B$5*$B$7</f>
        <v>25411.1435253913</v>
      </c>
      <c r="C17" s="3" t="n">
        <f aca="false">+(C16+$B$4)*(1+$B$6)</f>
        <v>26135.82819776</v>
      </c>
      <c r="D17" s="3" t="n">
        <f aca="false">+C17-B17-E16</f>
        <v>185.724777924544</v>
      </c>
      <c r="E17" s="3" t="n">
        <f aca="false">+C17-B17</f>
        <v>724.684672368741</v>
      </c>
      <c r="F17" s="3" t="n">
        <f aca="false">+B16*(1+$B$6)*$B$5*0.3</f>
        <v>140.667184257895</v>
      </c>
      <c r="G17" s="0" t="n">
        <v>0</v>
      </c>
      <c r="H17" s="3"/>
    </row>
    <row collapsed="false" customFormat="false" customHeight="false" hidden="false" ht="12.85" outlineLevel="0" r="18">
      <c r="A18" s="0" t="n">
        <f aca="false">+A17+1</f>
        <v>7</v>
      </c>
      <c r="B18" s="3" t="n">
        <f aca="false">+(B17+$B$4)*(1+$B$6)-(B17+$B$4)*(1+$B$6)*$B$5*$B$7</f>
        <v>28881.4772640933</v>
      </c>
      <c r="C18" s="3" t="n">
        <f aca="false">+(C17+$B$4)*(1+$B$6)</f>
        <v>29823.9778896256</v>
      </c>
      <c r="D18" s="3" t="n">
        <f aca="false">+C18-B18-E17</f>
        <v>217.815953163612</v>
      </c>
      <c r="E18" s="3" t="n">
        <f aca="false">+C18-B18</f>
        <v>942.500625532353</v>
      </c>
      <c r="F18" s="3" t="n">
        <f aca="false">+B17*(1+$B$6)*$B$5*0.3</f>
        <v>161.614872821488</v>
      </c>
      <c r="G18" s="0" t="n">
        <v>0</v>
      </c>
      <c r="H18" s="3"/>
    </row>
    <row collapsed="false" customFormat="false" customHeight="false" hidden="false" ht="12.85" outlineLevel="0" r="19">
      <c r="A19" s="0" t="n">
        <f aca="false">+A18+1</f>
        <v>8</v>
      </c>
      <c r="B19" s="3" t="n">
        <f aca="false">+(B18+$B$4)*(1+$B$6)-(B18+$B$4)*(1+$B$6)*$B$5*$B$7</f>
        <v>32537.9597045392</v>
      </c>
      <c r="C19" s="3" t="n">
        <f aca="false">+(C18+$B$4)*(1+$B$6)</f>
        <v>33733.4165630031</v>
      </c>
      <c r="D19" s="3" t="n">
        <f aca="false">+C19-B19-E18</f>
        <v>252.95623293157</v>
      </c>
      <c r="E19" s="3" t="n">
        <f aca="false">+C19-B19</f>
        <v>1195.45685846392</v>
      </c>
      <c r="F19" s="3" t="n">
        <f aca="false">+B18*(1+$B$6)*$B$5*0.3</f>
        <v>183.686195399633</v>
      </c>
      <c r="G19" s="0" t="n">
        <v>0</v>
      </c>
      <c r="H19" s="3"/>
    </row>
    <row collapsed="false" customFormat="false" customHeight="false" hidden="false" ht="12.85" outlineLevel="0" r="20">
      <c r="A20" s="0" t="n">
        <f aca="false">+A19+1</f>
        <v>9</v>
      </c>
      <c r="B20" s="3" t="n">
        <f aca="false">+(B19+$B$4)*(1+$B$6)-(B19+$B$4)*(1+$B$6)*$B$5*$B$7</f>
        <v>36390.5758630907</v>
      </c>
      <c r="C20" s="3" t="n">
        <f aca="false">+(C19+$B$4)*(1+$B$6)</f>
        <v>37877.4215567833</v>
      </c>
      <c r="D20" s="3" t="n">
        <f aca="false">+C20-B20-E19</f>
        <v>291.388835228707</v>
      </c>
      <c r="E20" s="3" t="n">
        <f aca="false">+C20-B20</f>
        <v>1486.84569369263</v>
      </c>
      <c r="F20" s="3" t="n">
        <f aca="false">+B19*(1+$B$6)*$B$5*0.3</f>
        <v>206.941423720869</v>
      </c>
      <c r="G20" s="0" t="n">
        <v>0</v>
      </c>
      <c r="H20" s="3"/>
    </row>
    <row collapsed="false" customFormat="false" customHeight="false" hidden="false" ht="12.85" outlineLevel="0" r="21">
      <c r="A21" s="0" t="n">
        <f aca="false">+A20+1</f>
        <v>10</v>
      </c>
      <c r="B21" s="3" t="n">
        <f aca="false">+(B20+$B$4)*(1+$B$6)-(B20+$B$4)*(1+$B$6)*$B$5*$B$7</f>
        <v>40449.8463523869</v>
      </c>
      <c r="C21" s="3" t="n">
        <f aca="false">+(C20+$B$4)*(1+$B$6)</f>
        <v>42270.0668501903</v>
      </c>
      <c r="D21" s="3" t="n">
        <f aca="false">+C21-B21-E20</f>
        <v>333.374804110812</v>
      </c>
      <c r="E21" s="3" t="n">
        <f aca="false">+C21-B21</f>
        <v>1820.22049780344</v>
      </c>
      <c r="F21" s="3" t="n">
        <f aca="false">+B20*(1+$B$6)*$B$5*0.3</f>
        <v>231.444062489257</v>
      </c>
      <c r="G21" s="0" t="n">
        <v>0</v>
      </c>
      <c r="H21" s="3"/>
    </row>
    <row collapsed="false" customFormat="false" customHeight="false" hidden="false" ht="12.85" outlineLevel="0" r="22">
      <c r="A22" s="0" t="n">
        <f aca="false">+A21+1</f>
        <v>11</v>
      </c>
      <c r="B22" s="3" t="n">
        <f aca="false">+(B21+$B$4)*(1+$B$6)-(B21+$B$4)*(1+$B$6)*$B$5*$B$7</f>
        <v>44726.8561107289</v>
      </c>
      <c r="C22" s="3" t="n">
        <f aca="false">+(C21+$B$4)*(1+$B$6)</f>
        <v>46926.2708612018</v>
      </c>
      <c r="D22" s="3" t="n">
        <f aca="false">+C22-B22-E21</f>
        <v>379.194252669389</v>
      </c>
      <c r="E22" s="3" t="n">
        <f aca="false">+C22-B22</f>
        <v>2199.41475047283</v>
      </c>
      <c r="F22" s="3" t="n">
        <f aca="false">+B21*(1+$B$6)*$B$5*0.3</f>
        <v>257.261022801181</v>
      </c>
      <c r="G22" s="0" t="n">
        <v>0</v>
      </c>
    </row>
    <row collapsed="false" customFormat="false" customHeight="false" hidden="false" ht="12.85" outlineLevel="0" r="23">
      <c r="A23" s="0" t="n">
        <f aca="false">+A22+1</f>
        <v>12</v>
      </c>
      <c r="B23" s="3" t="n">
        <f aca="false">+(B22+$B$4)*(1+$B$6)-(B22+$B$4)*(1+$B$6)*$B$5*$B$7</f>
        <v>49233.2846725084</v>
      </c>
      <c r="C23" s="3" t="n">
        <f aca="false">+(C22+$B$4)*(1+$B$6)</f>
        <v>51861.8471128739</v>
      </c>
      <c r="D23" s="3" t="n">
        <f aca="false">+C23-B23-E22</f>
        <v>429.147689892605</v>
      </c>
      <c r="E23" s="3" t="n">
        <f aca="false">+C23-B23</f>
        <v>2628.56244036544</v>
      </c>
      <c r="F23" s="3" t="n">
        <f aca="false">+B22*(1+$B$6)*$B$5*0.3</f>
        <v>284.462804864236</v>
      </c>
      <c r="G23" s="0" t="n">
        <v>0</v>
      </c>
    </row>
    <row collapsed="false" customFormat="false" customHeight="false" hidden="false" ht="12.85" outlineLevel="0" r="24">
      <c r="A24" s="0" t="n">
        <f aca="false">+A23+1</f>
        <v>13</v>
      </c>
      <c r="B24" s="3" t="n">
        <f aca="false">+(B23+$B$4)*(1+$B$6)-(B23+$B$4)*(1+$B$6)*$B$5*$B$7</f>
        <v>53981.4380623418</v>
      </c>
      <c r="C24" s="3" t="n">
        <f aca="false">+(C23+$B$4)*(1+$B$6)</f>
        <v>57093.5579396463</v>
      </c>
      <c r="D24" s="3" t="n">
        <f aca="false">+C24-B24-E23</f>
        <v>483.557436939082</v>
      </c>
      <c r="E24" s="3" t="n">
        <f aca="false">+C24-B24</f>
        <v>3112.11987730452</v>
      </c>
      <c r="F24" s="3" t="n">
        <f aca="false">+B23*(1+$B$6)*$B$5*0.3</f>
        <v>313.123690517154</v>
      </c>
      <c r="G24" s="0" t="n">
        <v>0</v>
      </c>
    </row>
    <row collapsed="false" customFormat="false" customHeight="false" hidden="false" ht="12.85" outlineLevel="0" r="25">
      <c r="A25" s="0" t="n">
        <f aca="false">+A24+1</f>
        <v>14</v>
      </c>
      <c r="B25" s="3" t="n">
        <f aca="false">+(B24+$B$4)*(1+$B$6)-(B24+$B$4)*(1+$B$6)*$B$5*$B$7</f>
        <v>58984.2824000058</v>
      </c>
      <c r="C25" s="3" t="n">
        <f aca="false">+(C24+$B$4)*(1+$B$6)</f>
        <v>62639.1714160251</v>
      </c>
      <c r="D25" s="3" t="n">
        <f aca="false">+C25-B25-E24</f>
        <v>542.769138714764</v>
      </c>
      <c r="E25" s="3" t="n">
        <f aca="false">+C25-B25</f>
        <v>3654.88901601928</v>
      </c>
      <c r="F25" s="3" t="n">
        <f aca="false">+B24*(1+$B$6)*$B$5*0.3</f>
        <v>343.321946076494</v>
      </c>
      <c r="G25" s="0" t="n">
        <v>0</v>
      </c>
    </row>
    <row collapsed="false" customFormat="false" customHeight="false" hidden="false" ht="12.85" outlineLevel="0" r="26">
      <c r="A26" s="0" t="n">
        <f aca="false">+A25+1</f>
        <v>15</v>
      </c>
      <c r="B26" s="3" t="n">
        <f aca="false">+(B25+$B$4)*(1+$B$6)-(B25+$B$4)*(1+$B$6)*$B$5*$B$7</f>
        <v>64255.4793079421</v>
      </c>
      <c r="C26" s="3" t="n">
        <f aca="false">+(C25+$B$4)*(1+$B$6)</f>
        <v>68517.5217009866</v>
      </c>
      <c r="D26" s="3" t="n">
        <f aca="false">+C26-B26-E25</f>
        <v>607.153377025192</v>
      </c>
      <c r="E26" s="3" t="n">
        <f aca="false">+C26-B26</f>
        <v>4262.04239304447</v>
      </c>
      <c r="F26" s="3" t="n">
        <f aca="false">+B25*(1+$B$6)*$B$5*0.3</f>
        <v>375.140036064037</v>
      </c>
      <c r="G26" s="0" t="n">
        <v>0</v>
      </c>
    </row>
    <row collapsed="false" customFormat="false" customHeight="false" hidden="false" ht="12.85" outlineLevel="0" r="27">
      <c r="A27" s="0" t="n">
        <f aca="false">+A26+1</f>
        <v>16</v>
      </c>
      <c r="B27" s="3" t="n">
        <f aca="false">+(B26+$B$4)*(1+$B$6)-(B26+$B$4)*(1+$B$6)*$B$5*$B$7</f>
        <v>69809.4232180202</v>
      </c>
      <c r="C27" s="3" t="n">
        <f aca="false">+(C26+$B$4)*(1+$B$6)</f>
        <v>74748.5730030458</v>
      </c>
      <c r="D27" s="3" t="n">
        <f aca="false">+C27-B27-E26</f>
        <v>677.107391981168</v>
      </c>
      <c r="E27" s="3" t="n">
        <f aca="false">+C27-B27</f>
        <v>4939.14978502564</v>
      </c>
      <c r="F27" s="3" t="n">
        <f aca="false">+B26*(1+$B$6)*$B$5*0.3</f>
        <v>408.664848398512</v>
      </c>
      <c r="G27" s="0" t="n">
        <v>0</v>
      </c>
    </row>
    <row collapsed="false" customFormat="false" customHeight="false" hidden="false" ht="12.85" outlineLevel="0" r="28">
      <c r="A28" s="0" t="n">
        <f aca="false">+A27+1</f>
        <v>17</v>
      </c>
      <c r="B28" s="3" t="n">
        <f aca="false">+(B27+$B$4)*(1+$B$6)-(B27+$B$4)*(1+$B$6)*$B$5*$B$7</f>
        <v>75661.2806794348</v>
      </c>
      <c r="C28" s="3" t="n">
        <f aca="false">+(C27+$B$4)*(1+$B$6)</f>
        <v>81353.4873832285</v>
      </c>
      <c r="D28" s="3" t="n">
        <f aca="false">+C28-B28-E27</f>
        <v>753.05691876814</v>
      </c>
      <c r="E28" s="3" t="n">
        <f aca="false">+C28-B28</f>
        <v>5692.20670379378</v>
      </c>
      <c r="F28" s="3" t="n">
        <f aca="false">+B27*(1+$B$6)*$B$5*0.3</f>
        <v>443.987931666608</v>
      </c>
      <c r="G28" s="0" t="n">
        <v>0</v>
      </c>
    </row>
    <row collapsed="false" customFormat="false" customHeight="false" hidden="false" ht="12.85" outlineLevel="0" r="29">
      <c r="A29" s="0" t="n">
        <f aca="false">+A28+1</f>
        <v>18</v>
      </c>
      <c r="B29" s="3" t="n">
        <f aca="false">+(B28+$B$4)*(1+$B$6)-(B28+$B$4)*(1+$B$6)*$B$5*$B$7</f>
        <v>81827.0317750796</v>
      </c>
      <c r="C29" s="3" t="n">
        <f aca="false">+(C28+$B$4)*(1+$B$6)</f>
        <v>88354.6966262223</v>
      </c>
      <c r="D29" s="3" t="n">
        <f aca="false">+C29-B29-E28</f>
        <v>835.458147348836</v>
      </c>
      <c r="E29" s="3" t="n">
        <f aca="false">+C29-B29</f>
        <v>6527.66485114262</v>
      </c>
      <c r="F29" s="3" t="n">
        <f aca="false">+B28*(1+$B$6)*$B$5*0.3</f>
        <v>481.205745121205</v>
      </c>
      <c r="G29" s="0" t="n">
        <v>0</v>
      </c>
    </row>
    <row collapsed="false" customFormat="false" customHeight="false" hidden="false" ht="12.85" outlineLevel="0" r="30">
      <c r="A30" s="0" t="n">
        <f aca="false">+A29+1</f>
        <v>19</v>
      </c>
      <c r="B30" s="3" t="n">
        <f aca="false">+(B29+$B$4)*(1+$B$6)-(B29+$B$4)*(1+$B$6)*$B$5*$B$7</f>
        <v>88323.5137594949</v>
      </c>
      <c r="C30" s="3" t="n">
        <f aca="false">+(C29+$B$4)*(1+$B$6)</f>
        <v>95775.9784237956</v>
      </c>
      <c r="D30" s="3" t="n">
        <f aca="false">+C30-B30-E29</f>
        <v>924.799813158068</v>
      </c>
      <c r="E30" s="3" t="n">
        <f aca="false">+C30-B30</f>
        <v>7452.46466430069</v>
      </c>
      <c r="F30" s="3" t="n">
        <f aca="false">+B29*(1+$B$6)*$B$5*0.3</f>
        <v>520.419922089507</v>
      </c>
      <c r="G30" s="0" t="n">
        <v>0</v>
      </c>
    </row>
    <row collapsed="false" customFormat="false" customHeight="false" hidden="false" ht="12.85" outlineLevel="0" r="31">
      <c r="A31" s="0" t="n">
        <f aca="false">+A30+1</f>
        <v>20</v>
      </c>
      <c r="B31" s="3" t="n">
        <f aca="false">+(B30+$B$4)*(1+$B$6)-(B30+$B$4)*(1+$B$6)*$B$5*$B$7</f>
        <v>95168.4670375542</v>
      </c>
      <c r="C31" s="3" t="n">
        <f aca="false">+(C30+$B$4)*(1+$B$6)</f>
        <v>103642.537129223</v>
      </c>
      <c r="D31" s="3" t="n">
        <f aca="false">+C31-B31-E30</f>
        <v>1021.60542736844</v>
      </c>
      <c r="E31" s="3" t="n">
        <f aca="false">+C31-B31</f>
        <v>8474.07009166913</v>
      </c>
      <c r="F31" s="3" t="n">
        <f aca="false">+B30*(1+$B$6)*$B$5*0.3</f>
        <v>561.737547510388</v>
      </c>
      <c r="G31" s="0" t="n">
        <v>0</v>
      </c>
    </row>
    <row collapsed="false" customFormat="false" customHeight="false" hidden="false" ht="12.85" outlineLevel="0" r="32">
      <c r="A32" s="0" t="n">
        <f aca="false">+A31+1</f>
        <v>21</v>
      </c>
      <c r="B32" s="3" t="n">
        <f aca="false">+(B31+$B$4)*(1+$B$6)-(B31+$B$4)*(1+$B$6)*$B$5*$B$7</f>
        <v>102380.583609449</v>
      </c>
      <c r="C32" s="3" t="n">
        <f aca="false">+(C31+$B$4)*(1+$B$6)</f>
        <v>111981.089356977</v>
      </c>
      <c r="D32" s="3" t="n">
        <f aca="false">+C32-B32-E31</f>
        <v>1126.43565585899</v>
      </c>
      <c r="E32" s="3" t="n">
        <f aca="false">+C32-B32</f>
        <v>9600.50574752812</v>
      </c>
      <c r="F32" s="3" t="n">
        <f aca="false">+B31*(1+$B$6)*$B$5*0.3</f>
        <v>605.271450358845</v>
      </c>
      <c r="G32" s="0" t="n">
        <v>0</v>
      </c>
    </row>
    <row collapsed="false" customFormat="false" customHeight="false" hidden="false" ht="12.85" outlineLevel="0" r="33">
      <c r="A33" s="0" t="n">
        <f aca="false">+A32+1</f>
        <v>22</v>
      </c>
      <c r="B33" s="3" t="n">
        <f aca="false">+(B32+$B$4)*(1+$B$6)-(B32+$B$4)*(1+$B$6)*$B$5*$B$7</f>
        <v>109979.558114259</v>
      </c>
      <c r="C33" s="3" t="n">
        <f aca="false">+(C32+$B$4)*(1+$B$6)</f>
        <v>120819.954718395</v>
      </c>
      <c r="D33" s="3" t="n">
        <f aca="false">+C33-B33-E32</f>
        <v>1239.89085660777</v>
      </c>
      <c r="E33" s="3" t="n">
        <f aca="false">+C33-B33</f>
        <v>10840.3966041359</v>
      </c>
      <c r="F33" s="3" t="n">
        <f aca="false">+B32*(1+$B$6)*$B$5*0.3</f>
        <v>651.140511756093</v>
      </c>
      <c r="G33" s="0" t="n">
        <v>0</v>
      </c>
    </row>
    <row collapsed="false" customFormat="false" customHeight="false" hidden="false" ht="12.85" outlineLevel="0" r="34">
      <c r="A34" s="0" t="n">
        <f aca="false">+A33+1</f>
        <v>23</v>
      </c>
      <c r="B34" s="3" t="n">
        <f aca="false">+(B33+$B$4)*(1+$B$6)-(B33+$B$4)*(1+$B$6)*$B$5*$B$7</f>
        <v>117986.141611508</v>
      </c>
      <c r="C34" s="3" t="n">
        <f aca="false">+(C33+$B$4)*(1+$B$6)</f>
        <v>130189.152001499</v>
      </c>
      <c r="D34" s="3" t="n">
        <f aca="false">+C34-B34-E33</f>
        <v>1362.61378585485</v>
      </c>
      <c r="E34" s="3" t="n">
        <f aca="false">+C34-B34</f>
        <v>12203.0103899907</v>
      </c>
      <c r="F34" s="3" t="n">
        <f aca="false">+B33*(1+$B$6)*$B$5*0.3</f>
        <v>699.46998960669</v>
      </c>
      <c r="G34" s="0" t="n">
        <v>0</v>
      </c>
    </row>
    <row collapsed="false" customFormat="false" customHeight="false" hidden="false" ht="12.85" outlineLevel="0" r="35">
      <c r="A35" s="0" t="n">
        <f aca="false">+A34+1</f>
        <v>24</v>
      </c>
      <c r="B35" s="3" t="n">
        <f aca="false">+(B34+$B$4)*(1+$B$6)-(B34+$B$4)*(1+$B$6)*$B$5*$B$7</f>
        <v>126422.19824755</v>
      </c>
      <c r="C35" s="3" t="n">
        <f aca="false">+(C34+$B$4)*(1+$B$6)</f>
        <v>140120.501121589</v>
      </c>
      <c r="D35" s="3" t="n">
        <f aca="false">+C35-B35-E34</f>
        <v>1495.29248404867</v>
      </c>
      <c r="E35" s="3" t="n">
        <f aca="false">+C35-B35</f>
        <v>13698.3028740394</v>
      </c>
      <c r="F35" s="3" t="n">
        <f aca="false">+B34*(1+$B$6)*$B$5*0.3</f>
        <v>750.391860649193</v>
      </c>
      <c r="G35" s="0" t="n">
        <v>0</v>
      </c>
    </row>
    <row collapsed="false" customFormat="false" customHeight="false" hidden="false" ht="12.85" outlineLevel="0" r="36">
      <c r="A36" s="0" t="n">
        <f aca="false">+A35+1</f>
        <v>25</v>
      </c>
      <c r="B36" s="3" t="n">
        <f aca="false">+(B35+$B$4)*(1+$B$6)-(B35+$B$4)*(1+$B$6)*$B$5*$B$7</f>
        <v>135310.764961548</v>
      </c>
      <c r="C36" s="3" t="n">
        <f aca="false">+(C35+$B$4)*(1+$B$6)</f>
        <v>150647.731188884</v>
      </c>
      <c r="D36" s="3" t="n">
        <f aca="false">+C36-B36-E35</f>
        <v>1638.66335329677</v>
      </c>
      <c r="E36" s="3" t="n">
        <f aca="false">+C36-B36</f>
        <v>15336.9662273362</v>
      </c>
      <c r="F36" s="3" t="n">
        <f aca="false">+B35*(1+$B$6)*$B$5*0.3</f>
        <v>804.045180854416</v>
      </c>
      <c r="G36" s="0" t="n">
        <v>0</v>
      </c>
    </row>
    <row collapsed="false" customFormat="false" customHeight="false" hidden="false" ht="12.85" outlineLevel="0" r="37">
      <c r="A37" s="0" t="n">
        <f aca="false">+A36+1</f>
        <v>26</v>
      </c>
      <c r="B37" s="3" t="n">
        <f aca="false">+(B36+$B$4)*(1+$B$6)-(B36+$B$4)*(1+$B$6)*$B$5*$B$7</f>
        <v>144676.114394086</v>
      </c>
      <c r="C37" s="3" t="n">
        <f aca="false">+(C36+$B$4)*(1+$B$6)</f>
        <v>161806.595060217</v>
      </c>
      <c r="D37" s="3" t="n">
        <f aca="false">+C37-B37-E36</f>
        <v>1793.5144387956</v>
      </c>
      <c r="E37" s="3" t="n">
        <f aca="false">+C37-B37</f>
        <v>17130.4806661318</v>
      </c>
      <c r="F37" s="3" t="n">
        <f aca="false">+B36*(1+$B$6)*$B$5*0.3</f>
        <v>860.576465155447</v>
      </c>
      <c r="G37" s="0" t="n">
        <v>0</v>
      </c>
    </row>
    <row collapsed="false" customFormat="false" customHeight="false" hidden="false" ht="12.85" outlineLevel="0" r="38">
      <c r="A38" s="0" t="n">
        <f aca="false">+A37+1</f>
        <v>27</v>
      </c>
      <c r="B38" s="3" t="n">
        <f aca="false">+(B37+$B$4)*(1+$B$6)-(B37+$B$4)*(1+$B$6)*$B$5*$B$7</f>
        <v>154543.821170184</v>
      </c>
      <c r="C38" s="3" t="n">
        <f aca="false">+(C37+$B$4)*(1+$B$6)</f>
        <v>173634.990763831</v>
      </c>
      <c r="D38" s="3" t="n">
        <f aca="false">+C38-B38-E37</f>
        <v>1960.68892751427</v>
      </c>
      <c r="E38" s="3" t="n">
        <f aca="false">+C38-B38</f>
        <v>19091.169593646</v>
      </c>
      <c r="F38" s="3" t="n">
        <f aca="false">+B37*(1+$B$6)*$B$5*0.3</f>
        <v>920.140087546385</v>
      </c>
      <c r="G38" s="0" t="n">
        <v>0</v>
      </c>
    </row>
    <row collapsed="false" customFormat="false" customHeight="false" hidden="false" ht="12.85" outlineLevel="0" r="39">
      <c r="A39" s="0" t="n">
        <f aca="false">+A38+1</f>
        <v>28</v>
      </c>
      <c r="B39" s="3" t="n">
        <f aca="false">+(B38+$B$4)*(1+$B$6)-(B38+$B$4)*(1+$B$6)*$B$5*$B$7</f>
        <v>164940.831737753</v>
      </c>
      <c r="C39" s="3" t="n">
        <f aca="false">+(C38+$B$4)*(1+$B$6)</f>
        <v>186173.09020966</v>
      </c>
      <c r="D39" s="3" t="n">
        <f aca="false">+C39-B39-E38</f>
        <v>2141.08887826116</v>
      </c>
      <c r="E39" s="3" t="n">
        <f aca="false">+C39-B39</f>
        <v>21232.2584719072</v>
      </c>
      <c r="F39" s="3" t="n">
        <f aca="false">+B38*(1+$B$6)*$B$5*0.3</f>
        <v>982.898702642373</v>
      </c>
      <c r="G39" s="0" t="n">
        <v>0</v>
      </c>
    </row>
    <row collapsed="false" customFormat="false" customHeight="false" hidden="false" ht="12.85" outlineLevel="0" r="40">
      <c r="A40" s="0" t="n">
        <f aca="false">+A39+1</f>
        <v>29</v>
      </c>
      <c r="B40" s="3" t="n">
        <f aca="false">+(B39+$B$4)*(1+$B$6)-(B39+$B$4)*(1+$B$6)*$B$5*$B$7</f>
        <v>175895.537952166</v>
      </c>
      <c r="C40" s="3" t="n">
        <f aca="false">+(C39+$B$4)*(1+$B$6)</f>
        <v>199463.47562224</v>
      </c>
      <c r="D40" s="3" t="n">
        <f aca="false">+C40-B40-E39</f>
        <v>2335.67919816653</v>
      </c>
      <c r="E40" s="3" t="n">
        <f aca="false">+C40-B40</f>
        <v>23567.9376700737</v>
      </c>
      <c r="F40" s="3" t="n">
        <f aca="false">+B39*(1+$B$6)*$B$5*0.3</f>
        <v>1049.02368985211</v>
      </c>
      <c r="G40" s="0" t="n">
        <v>0</v>
      </c>
    </row>
    <row collapsed="false" customFormat="false" customHeight="false" hidden="false" ht="12.85" outlineLevel="0" r="41">
      <c r="A41" s="0" t="n">
        <f aca="false">+A40+1</f>
        <v>30</v>
      </c>
      <c r="B41" s="3" t="n">
        <f aca="false">+(B40+$B$4)*(1+$B$6)-(B40+$B$4)*(1+$B$6)*$B$5*$B$7</f>
        <v>187437.85460792</v>
      </c>
      <c r="C41" s="3" t="n">
        <f aca="false">+(C40+$B$4)*(1+$B$6)</f>
        <v>213551.284159574</v>
      </c>
      <c r="D41" s="3" t="n">
        <f aca="false">+C41-B41-E40</f>
        <v>2545.49188158021</v>
      </c>
      <c r="E41" s="3" t="n">
        <f aca="false">+C41-B41</f>
        <v>26113.4295516539</v>
      </c>
      <c r="F41" s="3" t="n">
        <f aca="false">+B40*(1+$B$6)*$B$5*0.3</f>
        <v>1118.69562137578</v>
      </c>
      <c r="G41" s="0" t="n">
        <v>0</v>
      </c>
    </row>
    <row collapsed="false" customFormat="false" customHeight="false" hidden="false" ht="12.85" outlineLevel="0" r="42">
      <c r="B42" s="3"/>
      <c r="C42" s="3"/>
      <c r="D42" s="3"/>
      <c r="E42" s="3"/>
      <c r="F42" s="3"/>
    </row>
    <row collapsed="false" customFormat="false" customHeight="false" hidden="false" ht="12.85" outlineLevel="0" r="43">
      <c r="B43" s="3"/>
      <c r="C43" s="3"/>
      <c r="D43" s="3"/>
      <c r="E43" s="3"/>
      <c r="F43" s="3"/>
    </row>
    <row collapsed="false" customFormat="false" customHeight="false" hidden="false" ht="12.85" outlineLevel="0" r="44">
      <c r="B44" s="3"/>
      <c r="C44" s="3"/>
      <c r="D44" s="3"/>
      <c r="E44" s="3"/>
      <c r="F44" s="3"/>
    </row>
    <row collapsed="false" customFormat="false" customHeight="false" hidden="false" ht="12.85" outlineLevel="0" r="45">
      <c r="A45" s="0" t="s">
        <v>12</v>
      </c>
    </row>
    <row collapsed="false" customFormat="false" customHeight="false" hidden="false" ht="12.85" outlineLevel="0" r="46">
      <c r="A46" s="0" t="s">
        <v>13</v>
      </c>
      <c r="B46" s="3" t="n">
        <f aca="false">+B3+B4*(A41)</f>
        <v>70000</v>
      </c>
      <c r="C46" s="3" t="n">
        <f aca="false">+B3+B4*(A41)</f>
        <v>70000</v>
      </c>
      <c r="D46" s="3"/>
      <c r="E46" s="3"/>
    </row>
    <row collapsed="false" customFormat="false" customHeight="false" hidden="false" ht="12.85" outlineLevel="0" r="47">
      <c r="A47" s="0" t="s">
        <v>14</v>
      </c>
      <c r="B47" s="3" t="n">
        <f aca="false">+B41-B46</f>
        <v>117437.85460792</v>
      </c>
      <c r="C47" s="3" t="n">
        <f aca="false">+C41-C46</f>
        <v>143551.284159574</v>
      </c>
      <c r="D47" s="3"/>
      <c r="E47" s="3"/>
    </row>
    <row collapsed="false" customFormat="false" customHeight="false" hidden="false" ht="12.85" outlineLevel="0" r="48">
      <c r="A48" s="0" t="s">
        <v>15</v>
      </c>
      <c r="B48" s="3" t="n">
        <f aca="false">+B47*0.3</f>
        <v>35231.3563823761</v>
      </c>
      <c r="C48" s="3" t="n">
        <f aca="false">+C47*0.3</f>
        <v>43065.3852478723</v>
      </c>
      <c r="D48" s="3"/>
      <c r="E48" s="3"/>
    </row>
    <row collapsed="false" customFormat="false" customHeight="false" hidden="false" ht="12.85" outlineLevel="0" r="49">
      <c r="A49" s="0" t="s">
        <v>16</v>
      </c>
      <c r="B49" s="3" t="n">
        <f aca="false">+B47-B48</f>
        <v>82206.4982255443</v>
      </c>
      <c r="C49" s="3" t="n">
        <f aca="false">+C47-C48</f>
        <v>100485.898911702</v>
      </c>
      <c r="D49" s="3"/>
      <c r="E49" s="3"/>
    </row>
    <row collapsed="false" customFormat="false" customHeight="false" hidden="false" ht="13.4" outlineLevel="0" r="50">
      <c r="A50" s="0" t="s">
        <v>17</v>
      </c>
      <c r="B50" s="3" t="n">
        <f aca="false">+B46+B49</f>
        <v>152206.498225544</v>
      </c>
      <c r="C50" s="3" t="n">
        <f aca="false">+C46+C49</f>
        <v>170485.898911702</v>
      </c>
      <c r="D50" s="3"/>
      <c r="E50" s="3"/>
    </row>
    <row collapsed="false" customFormat="false" customHeight="false" hidden="false" ht="12.85" outlineLevel="0" r="52">
      <c r="A52" s="0" t="s">
        <v>18</v>
      </c>
      <c r="B52" s="3" t="n">
        <f aca="false">+B49-C49</f>
        <v>-18279.4006861578</v>
      </c>
      <c r="C52" s="3" t="n">
        <f aca="false">+C49-B49</f>
        <v>18279.4006861578</v>
      </c>
      <c r="D52" s="3"/>
      <c r="E52" s="3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true" usePrinterDefaults="false" verticalDpi="300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2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F12" activeCellId="0" pane="topLeft" sqref="F12"/>
    </sheetView>
  </sheetViews>
  <sheetFormatPr defaultRowHeight="12.85"/>
  <cols>
    <col collapsed="false" hidden="false" max="1" min="1" style="0" width="22.8775510204082"/>
    <col collapsed="false" hidden="false" max="2" min="2" style="0" width="15.5408163265306"/>
    <col collapsed="false" hidden="false" max="3" min="3" style="0" width="11.5204081632653"/>
    <col collapsed="false" hidden="false" max="4" min="4" style="0" width="15.5408163265306"/>
    <col collapsed="false" hidden="false" max="5" min="5" style="0" width="18.9234693877551"/>
    <col collapsed="false" hidden="false" max="6" min="6" style="0" width="20.8979591836735"/>
    <col collapsed="false" hidden="false" max="7" min="7" style="0" width="21.3214285714286"/>
    <col collapsed="false" hidden="false" max="1025" min="8" style="0" width="11.5204081632653"/>
  </cols>
  <sheetData>
    <row collapsed="false" customFormat="false" customHeight="false" hidden="false" ht="13.4" outlineLevel="0" r="1">
      <c r="A1" s="0" t="s">
        <v>19</v>
      </c>
    </row>
    <row collapsed="false" customFormat="false" customHeight="false" hidden="false" ht="12.85" outlineLevel="0" r="3">
      <c r="A3" s="0" t="s">
        <v>1</v>
      </c>
      <c r="B3" s="1" t="n">
        <v>10000</v>
      </c>
    </row>
    <row collapsed="false" customFormat="false" customHeight="false" hidden="false" ht="12.85" outlineLevel="0" r="4">
      <c r="A4" s="0" t="s">
        <v>2</v>
      </c>
      <c r="B4" s="1" t="n">
        <v>2000</v>
      </c>
    </row>
    <row collapsed="false" customFormat="false" customHeight="false" hidden="false" ht="13.4" outlineLevel="0" r="5">
      <c r="A5" s="0" t="s">
        <v>3</v>
      </c>
      <c r="B5" s="2" t="n">
        <v>0</v>
      </c>
      <c r="C5" s="0" t="s">
        <v>20</v>
      </c>
    </row>
    <row collapsed="false" customFormat="false" customHeight="false" hidden="false" ht="12.85" outlineLevel="0" r="6">
      <c r="A6" s="0" t="s">
        <v>4</v>
      </c>
      <c r="B6" s="2" t="n">
        <v>0.06</v>
      </c>
    </row>
    <row collapsed="false" customFormat="false" customHeight="false" hidden="false" ht="12.85" outlineLevel="0" r="7">
      <c r="A7" s="0" t="s">
        <v>5</v>
      </c>
      <c r="B7" s="2" t="n">
        <v>0.3</v>
      </c>
      <c r="F7" s="3"/>
    </row>
    <row collapsed="false" customFormat="false" customHeight="false" hidden="false" ht="13.4" outlineLevel="0" r="10">
      <c r="B10" s="4" t="s">
        <v>21</v>
      </c>
      <c r="C10" s="4" t="s">
        <v>22</v>
      </c>
      <c r="D10" s="4" t="s">
        <v>8</v>
      </c>
      <c r="E10" s="4" t="s">
        <v>9</v>
      </c>
      <c r="F10" s="4" t="s">
        <v>23</v>
      </c>
      <c r="G10" s="4" t="s">
        <v>24</v>
      </c>
    </row>
    <row collapsed="false" customFormat="false" customHeight="false" hidden="false" ht="12.85" outlineLevel="0" r="11">
      <c r="A11" s="0" t="n">
        <v>0</v>
      </c>
      <c r="B11" s="3" t="n">
        <f aca="false">+B3</f>
        <v>10000</v>
      </c>
      <c r="C11" s="3" t="n">
        <f aca="false">+B3</f>
        <v>10000</v>
      </c>
      <c r="D11" s="3" t="n">
        <f aca="false">+C11-B11</f>
        <v>0</v>
      </c>
      <c r="E11" s="3" t="n">
        <f aca="false">+C11-B11</f>
        <v>0</v>
      </c>
      <c r="F11" s="0" t="n">
        <v>0</v>
      </c>
      <c r="G11" s="0" t="n">
        <v>0</v>
      </c>
    </row>
    <row collapsed="false" customFormat="false" customHeight="false" hidden="false" ht="12.85" outlineLevel="0" r="12">
      <c r="A12" s="0" t="n">
        <v>1</v>
      </c>
      <c r="B12" s="3" t="n">
        <f aca="false">+B11*(1+$B$6)-(B11*($B$6)*$B$7)</f>
        <v>10420</v>
      </c>
      <c r="C12" s="3" t="n">
        <f aca="false">+B3*(1+B6)</f>
        <v>10600</v>
      </c>
      <c r="D12" s="3" t="n">
        <f aca="false">+C12-B12-E11</f>
        <v>180</v>
      </c>
      <c r="E12" s="3" t="n">
        <f aca="false">+C12-B12</f>
        <v>180</v>
      </c>
      <c r="F12" s="3" t="n">
        <f aca="false">+(B12-B11)*$B$7</f>
        <v>126</v>
      </c>
      <c r="G12" s="0" t="n">
        <v>0</v>
      </c>
      <c r="H12" s="3"/>
    </row>
    <row collapsed="false" customFormat="false" customHeight="false" hidden="false" ht="12.85" outlineLevel="0" r="13">
      <c r="A13" s="0" t="n">
        <f aca="false">+A12+1</f>
        <v>2</v>
      </c>
      <c r="B13" s="3" t="n">
        <f aca="false">+(B12+$B$4)*(1+$B$6)-((B12+$B$4)*$B$6)*$B$7</f>
        <v>12941.64</v>
      </c>
      <c r="C13" s="3" t="n">
        <f aca="false">+(C12+$B$4)*(1+$B$6)</f>
        <v>13356</v>
      </c>
      <c r="D13" s="3" t="n">
        <f aca="false">+C13-B13-E12</f>
        <v>234.359999999999</v>
      </c>
      <c r="E13" s="3" t="n">
        <f aca="false">+C13-B13</f>
        <v>414.359999999999</v>
      </c>
      <c r="F13" s="3" t="n">
        <f aca="false">+(B13-B12)*$B$7</f>
        <v>756.492</v>
      </c>
      <c r="G13" s="0" t="n">
        <v>0</v>
      </c>
      <c r="H13" s="3"/>
    </row>
    <row collapsed="false" customFormat="false" customHeight="false" hidden="false" ht="12.85" outlineLevel="0" r="14">
      <c r="A14" s="0" t="n">
        <f aca="false">+A13+1</f>
        <v>3</v>
      </c>
      <c r="B14" s="3" t="n">
        <f aca="false">+(B13+$B$4)*(1+$B$6)-((B13+$B$4)*$B$6)*$B$7</f>
        <v>15569.18888</v>
      </c>
      <c r="C14" s="3" t="n">
        <f aca="false">+(C13+$B$4)*(1+$B$6)</f>
        <v>16277.36</v>
      </c>
      <c r="D14" s="3" t="n">
        <f aca="false">+C14-B14-E13</f>
        <v>293.81112</v>
      </c>
      <c r="E14" s="3" t="n">
        <f aca="false">+C14-B14</f>
        <v>708.171119999999</v>
      </c>
      <c r="F14" s="3" t="n">
        <f aca="false">+(B14-B13)*$B$7</f>
        <v>788.264664</v>
      </c>
      <c r="G14" s="0" t="n">
        <v>0</v>
      </c>
      <c r="H14" s="3"/>
    </row>
    <row collapsed="false" customFormat="false" customHeight="false" hidden="false" ht="12.85" outlineLevel="0" r="15">
      <c r="A15" s="0" t="n">
        <f aca="false">+A14+1</f>
        <v>4</v>
      </c>
      <c r="B15" s="3" t="n">
        <f aca="false">+(B14+$B$4)*(1+$B$6)-((B14+$B$4)*$B$6)*$B$7</f>
        <v>18307.09481296</v>
      </c>
      <c r="C15" s="3" t="n">
        <f aca="false">+(C14+$B$4)*(1+$B$6)</f>
        <v>19374.0016</v>
      </c>
      <c r="D15" s="3" t="n">
        <f aca="false">+C15-B15-E14</f>
        <v>358.735667040004</v>
      </c>
      <c r="E15" s="3" t="n">
        <f aca="false">+C15-B15</f>
        <v>1066.90678704</v>
      </c>
      <c r="F15" s="3" t="n">
        <f aca="false">+(B15-B14)*$B$7</f>
        <v>821.371779888</v>
      </c>
      <c r="G15" s="0" t="n">
        <v>0</v>
      </c>
      <c r="H15" s="3"/>
    </row>
    <row collapsed="false" customFormat="false" customHeight="false" hidden="false" ht="12.85" outlineLevel="0" r="16">
      <c r="A16" s="0" t="n">
        <f aca="false">+A15+1</f>
        <v>5</v>
      </c>
      <c r="B16" s="3" t="n">
        <f aca="false">+(B15+$B$4)*(1+$B$6)-((B15+$B$4)*$B$6)*$B$7</f>
        <v>21159.9927951043</v>
      </c>
      <c r="C16" s="3" t="n">
        <f aca="false">+(C15+$B$4)*(1+$B$6)</f>
        <v>22656.441696</v>
      </c>
      <c r="D16" s="3" t="n">
        <f aca="false">+C16-B16-E15</f>
        <v>429.542113855678</v>
      </c>
      <c r="E16" s="3" t="n">
        <f aca="false">+C16-B16</f>
        <v>1496.44890089568</v>
      </c>
      <c r="F16" s="3" t="n">
        <f aca="false">+(B16-B15)*$B$7</f>
        <v>855.869394643297</v>
      </c>
      <c r="G16" s="0" t="n">
        <v>0</v>
      </c>
      <c r="H16" s="3"/>
    </row>
    <row collapsed="false" customFormat="false" customHeight="false" hidden="false" ht="12.85" outlineLevel="0" r="17">
      <c r="A17" s="0" t="n">
        <f aca="false">+A16+1</f>
        <v>6</v>
      </c>
      <c r="B17" s="3" t="n">
        <f aca="false">+(B16+$B$4)*(1+$B$6)-((B16+$B$4)*$B$6)*$B$7</f>
        <v>24132.7124924987</v>
      </c>
      <c r="C17" s="3" t="n">
        <f aca="false">+(C16+$B$4)*(1+$B$6)</f>
        <v>26135.82819776</v>
      </c>
      <c r="D17" s="3" t="n">
        <f aca="false">+C17-B17-E16</f>
        <v>506.666804365617</v>
      </c>
      <c r="E17" s="3" t="n">
        <f aca="false">+C17-B17</f>
        <v>2003.1157052613</v>
      </c>
      <c r="F17" s="3" t="n">
        <f aca="false">+(B17-B16)*$B$7</f>
        <v>891.815909218315</v>
      </c>
      <c r="G17" s="0" t="n">
        <v>0</v>
      </c>
      <c r="H17" s="3"/>
    </row>
    <row collapsed="false" customFormat="false" customHeight="false" hidden="false" ht="12.85" outlineLevel="0" r="18">
      <c r="A18" s="0" t="n">
        <f aca="false">+A17+1</f>
        <v>7</v>
      </c>
      <c r="B18" s="3" t="n">
        <f aca="false">+(B17+$B$4)*(1+$B$6)-((B17+$B$4)*$B$6)*$B$7</f>
        <v>27230.2864171837</v>
      </c>
      <c r="C18" s="3" t="n">
        <f aca="false">+(C17+$B$4)*(1+$B$6)</f>
        <v>29823.9778896256</v>
      </c>
      <c r="D18" s="3" t="n">
        <f aca="false">+C18-B18-E17</f>
        <v>590.575767180657</v>
      </c>
      <c r="E18" s="3" t="n">
        <f aca="false">+C18-B18</f>
        <v>2593.69147244195</v>
      </c>
      <c r="F18" s="3" t="n">
        <f aca="false">+(B18-B17)*$B$7</f>
        <v>929.272177405483</v>
      </c>
      <c r="G18" s="0" t="n">
        <v>0</v>
      </c>
      <c r="H18" s="3"/>
    </row>
    <row collapsed="false" customFormat="false" customHeight="false" hidden="false" ht="12.85" outlineLevel="0" r="19">
      <c r="A19" s="0" t="n">
        <f aca="false">+A18+1</f>
        <v>8</v>
      </c>
      <c r="B19" s="3" t="n">
        <f aca="false">+(B18+$B$4)*(1+$B$6)-((B18+$B$4)*$B$6)*$B$7</f>
        <v>30457.9584467054</v>
      </c>
      <c r="C19" s="3" t="n">
        <f aca="false">+(C18+$B$4)*(1+$B$6)</f>
        <v>33733.4165630031</v>
      </c>
      <c r="D19" s="3" t="n">
        <f aca="false">+C19-B19-E18</f>
        <v>681.766643855819</v>
      </c>
      <c r="E19" s="3" t="n">
        <f aca="false">+C19-B19</f>
        <v>3275.45811629777</v>
      </c>
      <c r="F19" s="3" t="n">
        <f aca="false">+(B19-B18)*$B$7</f>
        <v>968.301608856515</v>
      </c>
      <c r="G19" s="0" t="n">
        <v>0</v>
      </c>
      <c r="H19" s="3"/>
    </row>
    <row collapsed="false" customFormat="false" customHeight="false" hidden="false" ht="12.85" outlineLevel="0" r="20">
      <c r="A20" s="0" t="n">
        <f aca="false">+A19+1</f>
        <v>9</v>
      </c>
      <c r="B20" s="3" t="n">
        <f aca="false">+(B19+$B$4)*(1+$B$6)-((B19+$B$4)*$B$6)*$B$7</f>
        <v>33821.192701467</v>
      </c>
      <c r="C20" s="3" t="n">
        <f aca="false">+(C19+$B$4)*(1+$B$6)</f>
        <v>37877.4215567833</v>
      </c>
      <c r="D20" s="3" t="n">
        <f aca="false">+C20-B20-E19</f>
        <v>780.770739018557</v>
      </c>
      <c r="E20" s="3" t="n">
        <f aca="false">+C20-B20</f>
        <v>4056.22885531633</v>
      </c>
      <c r="F20" s="3" t="n">
        <f aca="false">+(B20-B19)*$B$7</f>
        <v>1008.97027642849</v>
      </c>
      <c r="G20" s="0" t="n">
        <v>0</v>
      </c>
      <c r="H20" s="3"/>
    </row>
    <row collapsed="false" customFormat="false" customHeight="false" hidden="false" ht="12.85" outlineLevel="0" r="21">
      <c r="A21" s="0" t="n">
        <f aca="false">+A20+1</f>
        <v>10</v>
      </c>
      <c r="B21" s="3" t="n">
        <f aca="false">+(B20+$B$4)*(1+$B$6)-((B20+$B$4)*$B$6)*$B$7</f>
        <v>37325.6827949286</v>
      </c>
      <c r="C21" s="3" t="n">
        <f aca="false">+(C20+$B$4)*(1+$B$6)</f>
        <v>42270.0668501903</v>
      </c>
      <c r="D21" s="3" t="n">
        <f aca="false">+C21-B21-E20</f>
        <v>888.155199945388</v>
      </c>
      <c r="E21" s="3" t="n">
        <f aca="false">+C21-B21</f>
        <v>4944.38405526172</v>
      </c>
      <c r="F21" s="3" t="n">
        <f aca="false">+(B21-B20)*$B$7</f>
        <v>1051.34702803848</v>
      </c>
      <c r="G21" s="0" t="n">
        <v>0</v>
      </c>
      <c r="H21" s="3"/>
    </row>
    <row collapsed="false" customFormat="false" customHeight="false" hidden="false" ht="12.85" outlineLevel="0" r="22">
      <c r="A22" s="0" t="n">
        <f aca="false">+A21+1</f>
        <v>11</v>
      </c>
      <c r="B22" s="3" t="n">
        <f aca="false">+(B21+$B$4)*(1+$B$6)-((B21+$B$4)*$B$6)*$B$7</f>
        <v>40977.3614723156</v>
      </c>
      <c r="C22" s="3" t="n">
        <f aca="false">+(C21+$B$4)*(1+$B$6)</f>
        <v>46926.2708612018</v>
      </c>
      <c r="D22" s="3" t="n">
        <f aca="false">+C22-B22-E21</f>
        <v>1004.52533362442</v>
      </c>
      <c r="E22" s="3" t="n">
        <f aca="false">+C22-B22</f>
        <v>5948.90938888614</v>
      </c>
      <c r="F22" s="3" t="n">
        <f aca="false">+(B22-B21)*$B$7</f>
        <v>1095.5036032161</v>
      </c>
      <c r="G22" s="0" t="n">
        <v>0</v>
      </c>
    </row>
    <row collapsed="false" customFormat="false" customHeight="false" hidden="false" ht="12.85" outlineLevel="0" r="23">
      <c r="A23" s="0" t="n">
        <f aca="false">+A22+1</f>
        <v>12</v>
      </c>
      <c r="B23" s="3" t="n">
        <f aca="false">+(B22+$B$4)*(1+$B$6)-((B22+$B$4)*$B$6)*$B$7</f>
        <v>44782.4106541529</v>
      </c>
      <c r="C23" s="3" t="n">
        <f aca="false">+(C22+$B$4)*(1+$B$6)</f>
        <v>51861.8471128739</v>
      </c>
      <c r="D23" s="3" t="n">
        <f aca="false">+C23-B23-E22</f>
        <v>1130.52706983485</v>
      </c>
      <c r="E23" s="3" t="n">
        <f aca="false">+C23-B23</f>
        <v>7079.43645872099</v>
      </c>
      <c r="F23" s="3" t="n">
        <f aca="false">+(B23-B22)*$B$7</f>
        <v>1141.51475455118</v>
      </c>
      <c r="G23" s="0" t="n">
        <v>0</v>
      </c>
    </row>
    <row collapsed="false" customFormat="false" customHeight="false" hidden="false" ht="12.85" outlineLevel="0" r="24">
      <c r="A24" s="0" t="n">
        <f aca="false">+A23+1</f>
        <v>13</v>
      </c>
      <c r="B24" s="3" t="n">
        <f aca="false">+(B23+$B$4)*(1+$B$6)-((B23+$B$4)*$B$6)*$B$7</f>
        <v>48747.2719016273</v>
      </c>
      <c r="C24" s="3" t="n">
        <f aca="false">+(C23+$B$4)*(1+$B$6)</f>
        <v>57093.5579396463</v>
      </c>
      <c r="D24" s="3" t="n">
        <f aca="false">+C24-B24-E23</f>
        <v>1266.84957929801</v>
      </c>
      <c r="E24" s="3" t="n">
        <f aca="false">+C24-B24</f>
        <v>8346.286038019</v>
      </c>
      <c r="F24" s="3" t="n">
        <f aca="false">+(B24-B23)*$B$7</f>
        <v>1189.45837424233</v>
      </c>
      <c r="G24" s="0" t="n">
        <v>0</v>
      </c>
    </row>
    <row collapsed="false" customFormat="false" customHeight="false" hidden="false" ht="12.85" outlineLevel="0" r="25">
      <c r="A25" s="0" t="n">
        <f aca="false">+A24+1</f>
        <v>14</v>
      </c>
      <c r="B25" s="3" t="n">
        <f aca="false">+(B24+$B$4)*(1+$B$6)-((B24+$B$4)*$B$6)*$B$7</f>
        <v>52878.6573214957</v>
      </c>
      <c r="C25" s="3" t="n">
        <f aca="false">+(C24+$B$4)*(1+$B$6)</f>
        <v>62639.1714160251</v>
      </c>
      <c r="D25" s="3" t="n">
        <f aca="false">+C25-B25-E24</f>
        <v>1414.22805651042</v>
      </c>
      <c r="E25" s="3" t="n">
        <f aca="false">+C25-B25</f>
        <v>9760.51409452942</v>
      </c>
      <c r="F25" s="3" t="n">
        <f aca="false">+(B25-B24)*$B$7</f>
        <v>1239.41562596051</v>
      </c>
      <c r="G25" s="0" t="n">
        <v>0</v>
      </c>
    </row>
    <row collapsed="false" customFormat="false" customHeight="false" hidden="false" ht="12.85" outlineLevel="0" r="26">
      <c r="A26" s="0" t="n">
        <f aca="false">+A25+1</f>
        <v>15</v>
      </c>
      <c r="B26" s="3" t="n">
        <f aca="false">+(B25+$B$4)*(1+$B$6)-((B25+$B$4)*$B$6)*$B$7</f>
        <v>57183.5609289985</v>
      </c>
      <c r="C26" s="3" t="n">
        <f aca="false">+(C25+$B$4)*(1+$B$6)</f>
        <v>68517.5217009866</v>
      </c>
      <c r="D26" s="3" t="n">
        <f aca="false">+C26-B26-E25</f>
        <v>1573.44667745869</v>
      </c>
      <c r="E26" s="3" t="n">
        <f aca="false">+C26-B26</f>
        <v>11333.9607719881</v>
      </c>
      <c r="F26" s="3" t="n">
        <f aca="false">+(B26-B25)*$B$7</f>
        <v>1291.47108225085</v>
      </c>
      <c r="G26" s="0" t="n">
        <v>0</v>
      </c>
    </row>
    <row collapsed="false" customFormat="false" customHeight="false" hidden="false" ht="12.85" outlineLevel="0" r="27">
      <c r="A27" s="0" t="n">
        <f aca="false">+A26+1</f>
        <v>16</v>
      </c>
      <c r="B27" s="3" t="n">
        <f aca="false">+(B26+$B$4)*(1+$B$6)-((B26+$B$4)*$B$6)*$B$7</f>
        <v>61669.2704880164</v>
      </c>
      <c r="C27" s="3" t="n">
        <f aca="false">+(C26+$B$4)*(1+$B$6)</f>
        <v>74748.5730030458</v>
      </c>
      <c r="D27" s="3" t="n">
        <f aca="false">+C27-B27-E26</f>
        <v>1745.34174304127</v>
      </c>
      <c r="E27" s="3" t="n">
        <f aca="false">+C27-B27</f>
        <v>13079.3025150294</v>
      </c>
      <c r="F27" s="3" t="n">
        <f aca="false">+(B27-B26)*$B$7</f>
        <v>1345.71286770538</v>
      </c>
      <c r="G27" s="0" t="n">
        <v>0</v>
      </c>
    </row>
    <row collapsed="false" customFormat="false" customHeight="false" hidden="false" ht="12.85" outlineLevel="0" r="28">
      <c r="A28" s="0" t="n">
        <f aca="false">+A27+1</f>
        <v>17</v>
      </c>
      <c r="B28" s="3" t="n">
        <f aca="false">+(B27+$B$4)*(1+$B$6)-((B27+$B$4)*$B$6)*$B$7</f>
        <v>66343.3798485131</v>
      </c>
      <c r="C28" s="3" t="n">
        <f aca="false">+(C27+$B$4)*(1+$B$6)</f>
        <v>81353.4873832285</v>
      </c>
      <c r="D28" s="3" t="n">
        <f aca="false">+C28-B28-E27</f>
        <v>1930.80501968605</v>
      </c>
      <c r="E28" s="3" t="n">
        <f aca="false">+C28-B28</f>
        <v>15010.1075347154</v>
      </c>
      <c r="F28" s="3" t="n">
        <f aca="false">+(B28-B27)*$B$7</f>
        <v>1402.23280814901</v>
      </c>
      <c r="G28" s="0" t="n">
        <v>0</v>
      </c>
    </row>
    <row collapsed="false" customFormat="false" customHeight="false" hidden="false" ht="12.85" outlineLevel="0" r="29">
      <c r="A29" s="0" t="n">
        <f aca="false">+A28+1</f>
        <v>18</v>
      </c>
      <c r="B29" s="3" t="n">
        <f aca="false">+(B28+$B$4)*(1+$B$6)-((B28+$B$4)*$B$6)*$B$7</f>
        <v>71213.8018021507</v>
      </c>
      <c r="C29" s="3" t="n">
        <f aca="false">+(C28+$B$4)*(1+$B$6)</f>
        <v>88354.6966262223</v>
      </c>
      <c r="D29" s="3" t="n">
        <f aca="false">+C29-B29-E28</f>
        <v>2130.78728935616</v>
      </c>
      <c r="E29" s="3" t="n">
        <f aca="false">+C29-B29</f>
        <v>17140.8948240716</v>
      </c>
      <c r="F29" s="3" t="n">
        <f aca="false">+(B29-B28)*$B$7</f>
        <v>1461.12658609127</v>
      </c>
      <c r="G29" s="0" t="n">
        <v>0</v>
      </c>
    </row>
    <row collapsed="false" customFormat="false" customHeight="false" hidden="false" ht="12.85" outlineLevel="0" r="30">
      <c r="A30" s="0" t="n">
        <f aca="false">+A29+1</f>
        <v>19</v>
      </c>
      <c r="B30" s="3" t="n">
        <f aca="false">+(B29+$B$4)*(1+$B$6)-((B29+$B$4)*$B$6)*$B$7</f>
        <v>76288.781477841</v>
      </c>
      <c r="C30" s="3" t="n">
        <f aca="false">+(C29+$B$4)*(1+$B$6)</f>
        <v>95775.9784237956</v>
      </c>
      <c r="D30" s="3" t="n">
        <f aca="false">+C30-B30-E29</f>
        <v>2346.302121883</v>
      </c>
      <c r="E30" s="3" t="n">
        <f aca="false">+C30-B30</f>
        <v>19487.1969459546</v>
      </c>
      <c r="F30" s="3" t="n">
        <f aca="false">+(B30-B29)*$B$7</f>
        <v>1522.4939027071</v>
      </c>
      <c r="G30" s="0" t="n">
        <v>0</v>
      </c>
    </row>
    <row collapsed="false" customFormat="false" customHeight="false" hidden="false" ht="12.85" outlineLevel="0" r="31">
      <c r="A31" s="0" t="n">
        <f aca="false">+A30+1</f>
        <v>20</v>
      </c>
      <c r="B31" s="3" t="n">
        <f aca="false">+(B30+$B$4)*(1+$B$6)-((B30+$B$4)*$B$6)*$B$7</f>
        <v>81576.9102999103</v>
      </c>
      <c r="C31" s="3" t="n">
        <f aca="false">+(C30+$B$4)*(1+$B$6)</f>
        <v>103642.537129223</v>
      </c>
      <c r="D31" s="3" t="n">
        <f aca="false">+C31-B31-E30</f>
        <v>2578.42988335842</v>
      </c>
      <c r="E31" s="3" t="n">
        <f aca="false">+C31-B31</f>
        <v>22065.626829313</v>
      </c>
      <c r="F31" s="3" t="n">
        <f aca="false">+(B31-B30)*$B$7</f>
        <v>1586.4386466208</v>
      </c>
      <c r="G31" s="0" t="n">
        <v>0</v>
      </c>
    </row>
    <row collapsed="false" customFormat="false" customHeight="false" hidden="false" ht="12.85" outlineLevel="0" r="32">
      <c r="A32" s="0" t="n">
        <f aca="false">+A31+1</f>
        <v>21</v>
      </c>
      <c r="B32" s="3" t="n">
        <f aca="false">+(B31+$B$4)*(1+$B$6)-((B31+$B$4)*$B$6)*$B$7</f>
        <v>87087.1405325066</v>
      </c>
      <c r="C32" s="3" t="n">
        <f aca="false">+(C31+$B$4)*(1+$B$6)</f>
        <v>111981.089356977</v>
      </c>
      <c r="D32" s="3" t="n">
        <f aca="false">+C32-B32-E31</f>
        <v>2828.32199515717</v>
      </c>
      <c r="E32" s="3" t="n">
        <f aca="false">+C32-B32</f>
        <v>24893.9488244702</v>
      </c>
      <c r="F32" s="3" t="n">
        <f aca="false">+(B32-B31)*$B$7</f>
        <v>1653.06906977887</v>
      </c>
      <c r="G32" s="0" t="n">
        <v>0</v>
      </c>
    </row>
    <row collapsed="false" customFormat="false" customHeight="false" hidden="false" ht="12.85" outlineLevel="0" r="33">
      <c r="A33" s="0" t="n">
        <f aca="false">+A32+1</f>
        <v>22</v>
      </c>
      <c r="B33" s="3" t="n">
        <f aca="false">+(B32+$B$4)*(1+$B$6)-((B32+$B$4)*$B$6)*$B$7</f>
        <v>92828.8004348719</v>
      </c>
      <c r="C33" s="3" t="n">
        <f aca="false">+(C32+$B$4)*(1+$B$6)</f>
        <v>120819.954718395</v>
      </c>
      <c r="D33" s="3" t="n">
        <f aca="false">+C33-B33-E32</f>
        <v>3097.20545905332</v>
      </c>
      <c r="E33" s="3" t="n">
        <f aca="false">+C33-B33</f>
        <v>27991.1542835235</v>
      </c>
      <c r="F33" s="3" t="n">
        <f aca="false">+(B33-B32)*$B$7</f>
        <v>1722.49797070958</v>
      </c>
      <c r="G33" s="0" t="n">
        <v>0</v>
      </c>
    </row>
    <row collapsed="false" customFormat="false" customHeight="false" hidden="false" ht="12.85" outlineLevel="0" r="34">
      <c r="A34" s="0" t="n">
        <f aca="false">+A33+1</f>
        <v>23</v>
      </c>
      <c r="B34" s="3" t="n">
        <f aca="false">+(B33+$B$4)*(1+$B$6)-((B33+$B$4)*$B$6)*$B$7</f>
        <v>98811.6100531365</v>
      </c>
      <c r="C34" s="3" t="n">
        <f aca="false">+(C33+$B$4)*(1+$B$6)</f>
        <v>130189.152001499</v>
      </c>
      <c r="D34" s="3" t="n">
        <f aca="false">+C34-B34-E33</f>
        <v>3386.3876648391</v>
      </c>
      <c r="E34" s="3" t="n">
        <f aca="false">+C34-B34</f>
        <v>31377.5419483626</v>
      </c>
      <c r="F34" s="3" t="n">
        <f aca="false">+(B34-B33)*$B$7</f>
        <v>1794.84288547939</v>
      </c>
      <c r="G34" s="0" t="n">
        <v>0</v>
      </c>
    </row>
    <row collapsed="false" customFormat="false" customHeight="false" hidden="false" ht="12.85" outlineLevel="0" r="35">
      <c r="A35" s="0" t="n">
        <f aca="false">+A34+1</f>
        <v>24</v>
      </c>
      <c r="B35" s="3" t="n">
        <f aca="false">+(B34+$B$4)*(1+$B$6)-((B34+$B$4)*$B$6)*$B$7</f>
        <v>105045.697675368</v>
      </c>
      <c r="C35" s="3" t="n">
        <f aca="false">+(C34+$B$4)*(1+$B$6)</f>
        <v>140120.501121589</v>
      </c>
      <c r="D35" s="3" t="n">
        <f aca="false">+C35-B35-E34</f>
        <v>3697.26149785824</v>
      </c>
      <c r="E35" s="3" t="n">
        <f aca="false">+C35-B35</f>
        <v>35074.8034462208</v>
      </c>
      <c r="F35" s="3" t="n">
        <f aca="false">+(B35-B34)*$B$7</f>
        <v>1870.22628666952</v>
      </c>
      <c r="G35" s="0" t="n">
        <v>0</v>
      </c>
    </row>
    <row collapsed="false" customFormat="false" customHeight="false" hidden="false" ht="12.85" outlineLevel="0" r="36">
      <c r="A36" s="0" t="n">
        <f aca="false">+A35+1</f>
        <v>25</v>
      </c>
      <c r="B36" s="3" t="n">
        <f aca="false">+(B35+$B$4)*(1+$B$6)-((B35+$B$4)*$B$6)*$B$7</f>
        <v>111541.616977734</v>
      </c>
      <c r="C36" s="3" t="n">
        <f aca="false">+(C35+$B$4)*(1+$B$6)</f>
        <v>150647.731188884</v>
      </c>
      <c r="D36" s="3" t="n">
        <f aca="false">+C36-B36-E35</f>
        <v>4031.31076492986</v>
      </c>
      <c r="E36" s="3" t="n">
        <f aca="false">+C36-B36</f>
        <v>39106.1142111507</v>
      </c>
      <c r="F36" s="3" t="n">
        <f aca="false">+(B36-B35)*$B$7</f>
        <v>1948.77579070964</v>
      </c>
      <c r="G36" s="0" t="n">
        <v>0</v>
      </c>
    </row>
    <row collapsed="false" customFormat="false" customHeight="false" hidden="false" ht="12.85" outlineLevel="0" r="37">
      <c r="A37" s="0" t="n">
        <f aca="false">+A36+1</f>
        <v>26</v>
      </c>
      <c r="B37" s="3" t="n">
        <f aca="false">+(B36+$B$4)*(1+$B$6)-((B36+$B$4)*$B$6)*$B$7</f>
        <v>118310.364890799</v>
      </c>
      <c r="C37" s="3" t="n">
        <f aca="false">+(C36+$B$4)*(1+$B$6)</f>
        <v>161806.595060217</v>
      </c>
      <c r="D37" s="3" t="n">
        <f aca="false">+C37-B37-E36</f>
        <v>4390.11595826825</v>
      </c>
      <c r="E37" s="3" t="n">
        <f aca="false">+C37-B37</f>
        <v>43496.2301694189</v>
      </c>
      <c r="F37" s="3" t="n">
        <f aca="false">+(B37-B36)*$B$7</f>
        <v>2030.62437391945</v>
      </c>
      <c r="G37" s="0" t="n">
        <v>0</v>
      </c>
    </row>
    <row collapsed="false" customFormat="false" customHeight="false" hidden="false" ht="12.85" outlineLevel="0" r="38">
      <c r="A38" s="0" t="n">
        <f aca="false">+A37+1</f>
        <v>27</v>
      </c>
      <c r="B38" s="3" t="n">
        <f aca="false">+(B37+$B$4)*(1+$B$6)-((B37+$B$4)*$B$6)*$B$7</f>
        <v>125363.400216212</v>
      </c>
      <c r="C38" s="3" t="n">
        <f aca="false">+(C37+$B$4)*(1+$B$6)</f>
        <v>173634.990763831</v>
      </c>
      <c r="D38" s="3" t="n">
        <f aca="false">+C38-B38-E37</f>
        <v>4775.36037819952</v>
      </c>
      <c r="E38" s="3" t="n">
        <f aca="false">+C38-B38</f>
        <v>48271.5905476185</v>
      </c>
      <c r="F38" s="3" t="n">
        <f aca="false">+(B38-B37)*$B$7</f>
        <v>2115.91059762406</v>
      </c>
      <c r="G38" s="0" t="n">
        <v>0</v>
      </c>
    </row>
    <row collapsed="false" customFormat="false" customHeight="false" hidden="false" ht="12.85" outlineLevel="0" r="39">
      <c r="A39" s="0" t="n">
        <f aca="false">+A38+1</f>
        <v>28</v>
      </c>
      <c r="B39" s="3" t="n">
        <f aca="false">+(B38+$B$4)*(1+$B$6)-((B38+$B$4)*$B$6)*$B$7</f>
        <v>132712.663025293</v>
      </c>
      <c r="C39" s="3" t="n">
        <f aca="false">+(C38+$B$4)*(1+$B$6)</f>
        <v>186173.09020966</v>
      </c>
      <c r="D39" s="3" t="n">
        <f aca="false">+C39-B39-E38</f>
        <v>5188.83663674895</v>
      </c>
      <c r="E39" s="3" t="n">
        <f aca="false">+C39-B39</f>
        <v>53460.4271843674</v>
      </c>
      <c r="F39" s="3" t="n">
        <f aca="false">+(B39-B38)*$B$7</f>
        <v>2204.77884272427</v>
      </c>
      <c r="G39" s="0" t="n">
        <v>0</v>
      </c>
    </row>
    <row collapsed="false" customFormat="false" customHeight="false" hidden="false" ht="12.85" outlineLevel="0" r="40">
      <c r="A40" s="0" t="n">
        <f aca="false">+A39+1</f>
        <v>29</v>
      </c>
      <c r="B40" s="3" t="n">
        <f aca="false">+(B39+$B$4)*(1+$B$6)-((B39+$B$4)*$B$6)*$B$7</f>
        <v>140370.594872355</v>
      </c>
      <c r="C40" s="3" t="n">
        <f aca="false">+(C39+$B$4)*(1+$B$6)</f>
        <v>199463.47562224</v>
      </c>
      <c r="D40" s="3" t="n">
        <f aca="false">+C40-B40-E39</f>
        <v>5632.45356551732</v>
      </c>
      <c r="E40" s="3" t="n">
        <f aca="false">+C40-B40</f>
        <v>59092.8807498847</v>
      </c>
      <c r="F40" s="3" t="n">
        <f aca="false">+(B40-B39)*$B$7</f>
        <v>2297.37955411869</v>
      </c>
      <c r="G40" s="0" t="n">
        <v>0</v>
      </c>
    </row>
    <row collapsed="false" customFormat="false" customHeight="false" hidden="false" ht="12.85" outlineLevel="0" r="41">
      <c r="A41" s="0" t="n">
        <f aca="false">+A40+1</f>
        <v>30</v>
      </c>
      <c r="B41" s="3" t="n">
        <f aca="false">+(B40+$B$4)*(1+$B$6)-((B40+$B$4)*$B$6)*$B$7</f>
        <v>148350.159856994</v>
      </c>
      <c r="C41" s="3" t="n">
        <f aca="false">+(C40+$B$4)*(1+$B$6)</f>
        <v>213551.284159574</v>
      </c>
      <c r="D41" s="3" t="n">
        <f aca="false">+C41-B41-E40</f>
        <v>6108.24355269549</v>
      </c>
      <c r="E41" s="3" t="n">
        <f aca="false">+C41-B41</f>
        <v>65201.1243025802</v>
      </c>
      <c r="F41" s="3" t="n">
        <f aca="false">+(B41-B40)*$B$7</f>
        <v>2393.86949539167</v>
      </c>
      <c r="G41" s="0" t="n">
        <v>0</v>
      </c>
    </row>
    <row collapsed="false" customFormat="false" customHeight="false" hidden="false" ht="12.85" outlineLevel="0" r="42">
      <c r="B42" s="3"/>
      <c r="C42" s="3"/>
      <c r="D42" s="3"/>
      <c r="E42" s="3"/>
      <c r="F42" s="3"/>
    </row>
    <row collapsed="false" customFormat="false" customHeight="false" hidden="false" ht="12.85" outlineLevel="0" r="43">
      <c r="B43" s="3"/>
      <c r="C43" s="3"/>
      <c r="D43" s="3"/>
      <c r="E43" s="3"/>
      <c r="F43" s="3"/>
      <c r="G43" s="3"/>
    </row>
    <row collapsed="false" customFormat="false" customHeight="false" hidden="false" ht="12.85" outlineLevel="0" r="44">
      <c r="B44" s="3"/>
      <c r="C44" s="3"/>
      <c r="D44" s="3"/>
      <c r="E44" s="3"/>
      <c r="F44" s="3"/>
    </row>
    <row collapsed="false" customFormat="false" customHeight="false" hidden="false" ht="12.85" outlineLevel="0" r="45">
      <c r="A45" s="0" t="s">
        <v>12</v>
      </c>
    </row>
    <row collapsed="false" customFormat="false" customHeight="false" hidden="false" ht="12.85" outlineLevel="0" r="46">
      <c r="A46" s="0" t="s">
        <v>13</v>
      </c>
      <c r="B46" s="3" t="n">
        <f aca="false">+B3+B4*(A41)</f>
        <v>70000</v>
      </c>
      <c r="C46" s="3" t="n">
        <f aca="false">+B3+B4*(A41)</f>
        <v>70000</v>
      </c>
      <c r="D46" s="3"/>
      <c r="E46" s="3"/>
    </row>
    <row collapsed="false" customFormat="false" customHeight="false" hidden="false" ht="12.85" outlineLevel="0" r="47">
      <c r="A47" s="0" t="s">
        <v>14</v>
      </c>
      <c r="B47" s="3" t="n">
        <f aca="false">+B41-B46+F43</f>
        <v>78350.1598569942</v>
      </c>
      <c r="C47" s="3" t="n">
        <f aca="false">+C41-C46</f>
        <v>143551.284159574</v>
      </c>
      <c r="D47" s="3"/>
      <c r="E47" s="3"/>
    </row>
    <row collapsed="false" customFormat="false" customHeight="false" hidden="false" ht="12.85" outlineLevel="0" r="48">
      <c r="A48" s="0" t="s">
        <v>15</v>
      </c>
      <c r="B48" s="3" t="n">
        <f aca="false">+F43</f>
        <v>0</v>
      </c>
      <c r="C48" s="3" t="n">
        <f aca="false">+C47*0.3</f>
        <v>43065.3852478723</v>
      </c>
      <c r="D48" s="3"/>
      <c r="E48" s="3"/>
    </row>
    <row collapsed="false" customFormat="false" customHeight="false" hidden="false" ht="12.85" outlineLevel="0" r="49">
      <c r="A49" s="0" t="s">
        <v>16</v>
      </c>
      <c r="B49" s="3" t="n">
        <f aca="false">+B47-B48</f>
        <v>78350.1598569942</v>
      </c>
      <c r="C49" s="3" t="n">
        <f aca="false">+C47-C48</f>
        <v>100485.898911702</v>
      </c>
      <c r="D49" s="3"/>
      <c r="E49" s="3"/>
    </row>
    <row collapsed="false" customFormat="false" customHeight="false" hidden="false" ht="13.4" outlineLevel="0" r="50">
      <c r="A50" s="0" t="s">
        <v>17</v>
      </c>
      <c r="B50" s="3" t="n">
        <f aca="false">+B49+B46</f>
        <v>148350.159856994</v>
      </c>
      <c r="C50" s="3" t="n">
        <f aca="false">+C49+C46</f>
        <v>170485.898911702</v>
      </c>
      <c r="D50" s="3"/>
      <c r="E50" s="3"/>
    </row>
    <row collapsed="false" customFormat="false" customHeight="false" hidden="false" ht="12.85" outlineLevel="0" r="52">
      <c r="A52" s="0" t="s">
        <v>18</v>
      </c>
      <c r="B52" s="3" t="n">
        <f aca="false">+B49-C49</f>
        <v>-22135.7390547079</v>
      </c>
      <c r="C52" s="3" t="n">
        <f aca="false">+C49-B49</f>
        <v>22135.7390547079</v>
      </c>
      <c r="D52" s="3"/>
      <c r="E52" s="3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52"/>
  <sheetViews>
    <sheetView colorId="64" defaultGridColor="true" rightToLeft="false" showFormulas="false" showGridLines="true" showOutlineSymbols="true" showRowColHeaders="true" showZeros="true" tabSelected="false" topLeftCell="A1" view="normal" windowProtection="false" workbookViewId="0" zoomScale="100" zoomScaleNormal="100" zoomScalePageLayoutView="100">
      <selection activeCell="E49" activeCellId="0" pane="topLeft" sqref="E49"/>
    </sheetView>
  </sheetViews>
  <sheetFormatPr defaultRowHeight="12.85"/>
  <cols>
    <col collapsed="false" hidden="false" max="1" min="1" style="0" width="22.8775510204082"/>
    <col collapsed="false" hidden="false" max="2" min="2" style="0" width="15.5408163265306"/>
    <col collapsed="false" hidden="false" max="3" min="3" style="0" width="11.5204081632653"/>
    <col collapsed="false" hidden="false" max="4" min="4" style="0" width="15.5408163265306"/>
    <col collapsed="false" hidden="false" max="5" min="5" style="0" width="18.9234693877551"/>
    <col collapsed="false" hidden="false" max="6" min="6" style="0" width="20.8979591836735"/>
    <col collapsed="false" hidden="false" max="7" min="7" style="0" width="21.3214285714286"/>
    <col collapsed="false" hidden="false" max="1025" min="8" style="0" width="11.5204081632653"/>
  </cols>
  <sheetData>
    <row collapsed="false" customFormat="false" customHeight="false" hidden="false" ht="13.4" outlineLevel="0" r="1">
      <c r="A1" s="0" t="s">
        <v>19</v>
      </c>
    </row>
    <row collapsed="false" customFormat="false" customHeight="false" hidden="false" ht="12.85" outlineLevel="0" r="3">
      <c r="A3" s="0" t="s">
        <v>1</v>
      </c>
      <c r="B3" s="1" t="n">
        <v>10000</v>
      </c>
    </row>
    <row collapsed="false" customFormat="false" customHeight="false" hidden="false" ht="12.85" outlineLevel="0" r="4">
      <c r="A4" s="0" t="s">
        <v>2</v>
      </c>
      <c r="B4" s="1" t="n">
        <v>2000</v>
      </c>
    </row>
    <row collapsed="false" customFormat="false" customHeight="false" hidden="false" ht="13.4" outlineLevel="0" r="5">
      <c r="A5" s="0" t="s">
        <v>3</v>
      </c>
      <c r="B5" s="2" t="n">
        <v>0.02</v>
      </c>
      <c r="C5" s="0" t="s">
        <v>25</v>
      </c>
    </row>
    <row collapsed="false" customFormat="false" customHeight="false" hidden="false" ht="12.85" outlineLevel="0" r="6">
      <c r="A6" s="0" t="s">
        <v>4</v>
      </c>
      <c r="B6" s="2" t="n">
        <v>0.06</v>
      </c>
    </row>
    <row collapsed="false" customFormat="false" customHeight="false" hidden="false" ht="12.85" outlineLevel="0" r="7">
      <c r="A7" s="0" t="s">
        <v>5</v>
      </c>
      <c r="B7" s="2" t="n">
        <v>0.3</v>
      </c>
      <c r="F7" s="3"/>
    </row>
    <row collapsed="false" customFormat="false" customHeight="false" hidden="false" ht="13.4" outlineLevel="0" r="10">
      <c r="B10" s="4" t="s">
        <v>21</v>
      </c>
      <c r="C10" s="4" t="s">
        <v>22</v>
      </c>
      <c r="D10" s="4" t="s">
        <v>8</v>
      </c>
      <c r="E10" s="4" t="s">
        <v>9</v>
      </c>
      <c r="F10" s="4" t="s">
        <v>23</v>
      </c>
      <c r="G10" s="4" t="s">
        <v>24</v>
      </c>
    </row>
    <row collapsed="false" customFormat="false" customHeight="false" hidden="false" ht="12.85" outlineLevel="0" r="11">
      <c r="A11" s="0" t="n">
        <v>0</v>
      </c>
      <c r="B11" s="3" t="n">
        <f aca="false">+B3</f>
        <v>10000</v>
      </c>
      <c r="C11" s="3" t="n">
        <f aca="false">+B3</f>
        <v>10000</v>
      </c>
      <c r="D11" s="3" t="n">
        <f aca="false">+C11-B11</f>
        <v>0</v>
      </c>
      <c r="E11" s="3" t="n">
        <f aca="false">+C11-B11</f>
        <v>0</v>
      </c>
      <c r="F11" s="0" t="n">
        <v>0</v>
      </c>
      <c r="G11" s="0" t="n">
        <v>0</v>
      </c>
    </row>
    <row collapsed="false" customFormat="false" customHeight="false" hidden="false" ht="12.85" outlineLevel="0" r="12">
      <c r="A12" s="0" t="n">
        <v>1</v>
      </c>
      <c r="B12" s="3" t="n">
        <f aca="false">+B11*(1+$B$6)-B11*(1+$B$6)*$B$5*$B$7-($B$11*$B$6*$B$7)</f>
        <v>10356.4</v>
      </c>
      <c r="C12" s="3" t="n">
        <f aca="false">+C11*(1+$B$6)-C11*(1+$B$6)*$B$5*$B$7</f>
        <v>10536.4</v>
      </c>
      <c r="D12" s="3" t="n">
        <f aca="false">+C12-B12-E11</f>
        <v>180</v>
      </c>
      <c r="E12" s="3" t="n">
        <f aca="false">+C12-B12</f>
        <v>180</v>
      </c>
      <c r="F12" s="3" t="n">
        <f aca="false">+(B12-B11)*$B$7+(B12-B11)*$B$7</f>
        <v>213.84</v>
      </c>
      <c r="G12" s="3" t="n">
        <f aca="false">+C11*(1+$B$6)*$B$5*0.3</f>
        <v>63.6</v>
      </c>
      <c r="H12" s="3"/>
    </row>
    <row collapsed="false" customFormat="false" customHeight="false" hidden="false" ht="12.85" outlineLevel="0" r="13">
      <c r="A13" s="0" t="n">
        <f aca="false">+A12+1</f>
        <v>2</v>
      </c>
      <c r="B13" s="3" t="n">
        <f aca="false">+(B12+$B$4)*(1+$B$6)-(B12+$B$4)*(1+$B$6)*$B$5*$B$7-((B12+$B$4)*(1+$B$6)-(B12+$B$4))*$B$7</f>
        <v>12796.782096</v>
      </c>
      <c r="C13" s="3" t="n">
        <f aca="false">+(C12+$B$4)*(1+$B$6)-(C12+$B$4)*(1+$B$6)*$B$5*$B$7</f>
        <v>13208.852496</v>
      </c>
      <c r="D13" s="3" t="n">
        <f aca="false">+C13-B13-E12</f>
        <v>232.0704</v>
      </c>
      <c r="E13" s="3" t="n">
        <f aca="false">+C13-B13</f>
        <v>412.070400000001</v>
      </c>
      <c r="F13" s="3" t="n">
        <f aca="false">+(B13-B12)*$B$7+(B13-B12)*$B$7</f>
        <v>1464.2292576</v>
      </c>
      <c r="G13" s="3" t="n">
        <f aca="false">+C12*(1+$B$6)*$B$5*0.3</f>
        <v>67.011504</v>
      </c>
      <c r="H13" s="3"/>
      <c r="I13" s="3"/>
      <c r="L13" s="5"/>
    </row>
    <row collapsed="false" customFormat="false" customHeight="false" hidden="false" ht="12.85" outlineLevel="0" r="14">
      <c r="A14" s="0" t="n">
        <f aca="false">+A13+1</f>
        <v>3</v>
      </c>
      <c r="B14" s="3" t="n">
        <f aca="false">+(B13+$B$4)*(1+$B$6)-(B13+$B$4)*(1+$B$6)*$B$5*$B$7-((B13+$B$4)*(1+$B$6)-(B13+$B$4))*$B$7</f>
        <v>15324.1394099014</v>
      </c>
      <c r="C14" s="3" t="n">
        <f aca="false">+(C13+$B$4)*(1+$B$6)-(C13+$B$4)*(1+$B$6)*$B$5*$B$7</f>
        <v>16024.6553438854</v>
      </c>
      <c r="D14" s="3" t="n">
        <f aca="false">+C14-B14-E13</f>
        <v>288.445533984002</v>
      </c>
      <c r="E14" s="3" t="n">
        <f aca="false">+C14-B14</f>
        <v>700.515933984003</v>
      </c>
      <c r="F14" s="3" t="n">
        <f aca="false">+(B14-B13)*$B$7+(B14-B13)*$B$7</f>
        <v>1516.41438834086</v>
      </c>
      <c r="G14" s="3" t="n">
        <f aca="false">+C13*(1+$B$6)*$B$5*0.3</f>
        <v>84.00830187456</v>
      </c>
      <c r="H14" s="3"/>
      <c r="I14" s="3"/>
    </row>
    <row collapsed="false" customFormat="false" customHeight="false" hidden="false" ht="12.85" outlineLevel="0" r="15">
      <c r="A15" s="0" t="n">
        <f aca="false">+A14+1</f>
        <v>4</v>
      </c>
      <c r="B15" s="3" t="n">
        <f aca="false">+(B14+$B$4)*(1+$B$6)-(B14+$B$4)*(1+$B$6)*$B$5*$B$7-((B14+$B$4)*(1+$B$6)-(B14+$B$4))*$B$7</f>
        <v>17941.5717384703</v>
      </c>
      <c r="C15" s="3" t="n">
        <f aca="false">+(C14+$B$4)*(1+$B$6)-(C14+$B$4)*(1+$B$6)*$B$5*$B$7</f>
        <v>18991.4978565315</v>
      </c>
      <c r="D15" s="3" t="n">
        <f aca="false">+C15-B15-E14</f>
        <v>349.410184077129</v>
      </c>
      <c r="E15" s="3" t="n">
        <f aca="false">+C15-B15</f>
        <v>1049.92611806113</v>
      </c>
      <c r="F15" s="3" t="n">
        <f aca="false">+(B15-B14)*$B$7+(B15-B14)*$B$7</f>
        <v>1570.45939714133</v>
      </c>
      <c r="G15" s="3" t="n">
        <f aca="false">+C14*(1+$B$6)*$B$5*0.3</f>
        <v>101.916807987111</v>
      </c>
      <c r="H15" s="3"/>
      <c r="I15" s="3"/>
      <c r="J15" s="3"/>
      <c r="K15" s="3"/>
    </row>
    <row collapsed="false" customFormat="false" customHeight="false" hidden="false" ht="12.85" outlineLevel="0" r="16">
      <c r="A16" s="0" t="n">
        <f aca="false">+A15+1</f>
        <v>5</v>
      </c>
      <c r="B16" s="3" t="n">
        <f aca="false">+(B15+$B$4)*(1+$B$6)-(B15+$B$4)*(1+$B$6)*$B$5*$B$7-((B15+$B$4)*(1+$B$6)-(B15+$B$4))*$B$7</f>
        <v>20652.2893552294</v>
      </c>
      <c r="C16" s="3" t="n">
        <f aca="false">+(C15+$B$4)*(1+$B$6)-(C15+$B$4)*(1+$B$6)*$B$5*$B$7</f>
        <v>22117.4818015558</v>
      </c>
      <c r="D16" s="3" t="n">
        <f aca="false">+C16-B16-E15</f>
        <v>415.266328265265</v>
      </c>
      <c r="E16" s="3" t="n">
        <f aca="false">+C16-B16</f>
        <v>1465.1924463264</v>
      </c>
      <c r="F16" s="3" t="n">
        <f aca="false">+(B16-B15)*$B$7+(B16-B15)*$B$7</f>
        <v>1626.43057005545</v>
      </c>
      <c r="G16" s="3" t="n">
        <f aca="false">+C15*(1+$B$6)*$B$5*0.3</f>
        <v>120.78592636754</v>
      </c>
      <c r="H16" s="3"/>
    </row>
    <row collapsed="false" customFormat="false" customHeight="false" hidden="false" ht="12.85" outlineLevel="0" r="17">
      <c r="A17" s="0" t="n">
        <f aca="false">+A16+1</f>
        <v>6</v>
      </c>
      <c r="B17" s="3" t="n">
        <f aca="false">+(B16+$B$4)*(1+$B$6)-(B16+$B$4)*(1+$B$6)*$B$5*$B$7-((B16+$B$4)*(1+$B$6)-(B16+$B$4))*$B$7</f>
        <v>23459.6169478498</v>
      </c>
      <c r="C17" s="3" t="n">
        <f aca="false">+(C16+$B$4)*(1+$B$6)-(C16+$B$4)*(1+$B$6)*$B$5*$B$7</f>
        <v>25411.1435253913</v>
      </c>
      <c r="D17" s="3" t="n">
        <f aca="false">+C17-B17-E16</f>
        <v>486.334131215081</v>
      </c>
      <c r="E17" s="3" t="n">
        <f aca="false">+C17-B17</f>
        <v>1951.52657754148</v>
      </c>
      <c r="F17" s="3" t="n">
        <f aca="false">+(B17-B16)*$B$7+(B17-B16)*$B$7</f>
        <v>1684.39655557223</v>
      </c>
      <c r="G17" s="3" t="n">
        <f aca="false">+C16*(1+$B$6)*$B$5*0.3</f>
        <v>140.667184257895</v>
      </c>
      <c r="H17" s="3"/>
    </row>
    <row collapsed="false" customFormat="false" customHeight="false" hidden="false" ht="12.85" outlineLevel="0" r="18">
      <c r="A18" s="0" t="n">
        <f aca="false">+A17+1</f>
        <v>7</v>
      </c>
      <c r="B18" s="3" t="n">
        <f aca="false">+(B17+$B$4)*(1+$B$6)-(B17+$B$4)*(1+$B$6)*$B$5*$B$7-((B17+$B$4)*(1+$B$6)-(B17+$B$4))*$B$7</f>
        <v>26366.9976958712</v>
      </c>
      <c r="C18" s="3" t="n">
        <f aca="false">+(C17+$B$4)*(1+$B$6)-(C17+$B$4)*(1+$B$6)*$B$5*$B$7</f>
        <v>28881.4772640933</v>
      </c>
      <c r="D18" s="3" t="n">
        <f aca="false">+C18-B18-E17</f>
        <v>562.95299068062</v>
      </c>
      <c r="E18" s="3" t="n">
        <f aca="false">+C18-B18</f>
        <v>2514.4795682221</v>
      </c>
      <c r="F18" s="3" t="n">
        <f aca="false">+(B18-B17)*$B$7+(B18-B17)*$B$7</f>
        <v>1744.42844881282</v>
      </c>
      <c r="G18" s="3" t="n">
        <f aca="false">+C17*(1+$B$6)*$B$5*0.3</f>
        <v>161.614872821488</v>
      </c>
      <c r="H18" s="3"/>
    </row>
    <row collapsed="false" customFormat="false" customHeight="false" hidden="false" ht="12.85" outlineLevel="0" r="19">
      <c r="A19" s="0" t="n">
        <f aca="false">+A18+1</f>
        <v>8</v>
      </c>
      <c r="B19" s="3" t="n">
        <f aca="false">+(B18+$B$4)*(1+$B$6)-(B18+$B$4)*(1+$B$6)*$B$5*$B$7-((B18+$B$4)*(1+$B$6)-(B18+$B$4))*$B$7</f>
        <v>29377.997493752</v>
      </c>
      <c r="C19" s="3" t="n">
        <f aca="false">+(C18+$B$4)*(1+$B$6)-(C18+$B$4)*(1+$B$6)*$B$5*$B$7</f>
        <v>32537.9597045392</v>
      </c>
      <c r="D19" s="3" t="n">
        <f aca="false">+C19-B19-E18</f>
        <v>645.482642565115</v>
      </c>
      <c r="E19" s="3" t="n">
        <f aca="false">+C19-B19</f>
        <v>3159.96221078721</v>
      </c>
      <c r="F19" s="3" t="n">
        <f aca="false">+(B19-B18)*$B$7+(B19-B18)*$B$7</f>
        <v>1806.59987872851</v>
      </c>
      <c r="G19" s="3" t="n">
        <f aca="false">+C18*(1+$B$6)*$B$5*0.3</f>
        <v>183.686195399633</v>
      </c>
      <c r="H19" s="3"/>
    </row>
    <row collapsed="false" customFormat="false" customHeight="false" hidden="false" ht="12.85" outlineLevel="0" r="20">
      <c r="A20" s="0" t="n">
        <f aca="false">+A19+1</f>
        <v>9</v>
      </c>
      <c r="B20" s="3" t="n">
        <f aca="false">+(B19+$B$4)*(1+$B$6)-(B19+$B$4)*(1+$B$6)*$B$5*$B$7-((B19+$B$4)*(1+$B$6)-(B19+$B$4))*$B$7</f>
        <v>32496.3093244293</v>
      </c>
      <c r="C20" s="3" t="n">
        <f aca="false">+(C19+$B$4)*(1+$B$6)-(C19+$B$4)*(1+$B$6)*$B$5*$B$7</f>
        <v>36390.5758630907</v>
      </c>
      <c r="D20" s="3" t="n">
        <f aca="false">+C20-B20-E19</f>
        <v>734.304327874161</v>
      </c>
      <c r="E20" s="3" t="n">
        <f aca="false">+C20-B20</f>
        <v>3894.26653866137</v>
      </c>
      <c r="F20" s="3" t="n">
        <f aca="false">+(B20-B19)*$B$7+(B20-B19)*$B$7</f>
        <v>1870.98709840639</v>
      </c>
      <c r="G20" s="3" t="n">
        <f aca="false">+C19*(1+$B$6)*$B$5*0.3</f>
        <v>206.941423720869</v>
      </c>
      <c r="H20" s="3"/>
    </row>
    <row collapsed="false" customFormat="false" customHeight="false" hidden="false" ht="12.85" outlineLevel="0" r="21">
      <c r="A21" s="0" t="n">
        <f aca="false">+A20+1</f>
        <v>10</v>
      </c>
      <c r="B21" s="3" t="n">
        <f aca="false">+(B20+$B$4)*(1+$B$6)-(B20+$B$4)*(1+$B$6)*$B$5*$B$7-((B20+$B$4)*(1+$B$6)-(B20+$B$4))*$B$7</f>
        <v>35725.757788752</v>
      </c>
      <c r="C21" s="3" t="n">
        <f aca="false">+(C20+$B$4)*(1+$B$6)-(C20+$B$4)*(1+$B$6)*$B$5*$B$7</f>
        <v>40449.8463523869</v>
      </c>
      <c r="D21" s="3" t="n">
        <f aca="false">+C21-B21-E20</f>
        <v>829.822024973524</v>
      </c>
      <c r="E21" s="3" t="n">
        <f aca="false">+C21-B21</f>
        <v>4724.0885636349</v>
      </c>
      <c r="F21" s="3" t="n">
        <f aca="false">+(B21-B20)*$B$7+(B21-B20)*$B$7</f>
        <v>1937.6690785936</v>
      </c>
      <c r="G21" s="3" t="n">
        <f aca="false">+C20*(1+$B$6)*$B$5*0.3</f>
        <v>231.444062489257</v>
      </c>
      <c r="H21" s="3"/>
      <c r="J21" s="3"/>
    </row>
    <row collapsed="false" customFormat="false" customHeight="false" hidden="false" ht="12.85" outlineLevel="0" r="22">
      <c r="A22" s="0" t="n">
        <f aca="false">+A21+1</f>
        <v>11</v>
      </c>
      <c r="B22" s="3" t="n">
        <f aca="false">+(B21+$B$4)*(1+$B$6)-(B21+$B$4)*(1+$B$6)*$B$5*$B$7-((B21+$B$4)*(1+$B$6)-(B21+$B$4))*$B$7</f>
        <v>39070.3037963431</v>
      </c>
      <c r="C22" s="3" t="n">
        <f aca="false">+(C21+$B$4)*(1+$B$6)-(C21+$B$4)*(1+$B$6)*$B$5*$B$7</f>
        <v>44726.8561107289</v>
      </c>
      <c r="D22" s="3" t="n">
        <f aca="false">+C22-B22-E21</f>
        <v>932.463750750911</v>
      </c>
      <c r="E22" s="3" t="n">
        <f aca="false">+C22-B22</f>
        <v>5656.55231438581</v>
      </c>
      <c r="F22" s="3" t="n">
        <f aca="false">+(B22-B21)*$B$7+(B22-B21)*$B$7</f>
        <v>2006.72760455467</v>
      </c>
      <c r="G22" s="3" t="n">
        <f aca="false">+C21*(1+$B$6)*$B$5*0.3</f>
        <v>257.261022801181</v>
      </c>
      <c r="I22" s="3"/>
      <c r="J22" s="3"/>
      <c r="K22" s="3"/>
      <c r="L22" s="3"/>
      <c r="M22" s="3"/>
    </row>
    <row collapsed="false" customFormat="false" customHeight="false" hidden="false" ht="12.85" outlineLevel="0" r="23">
      <c r="A23" s="0" t="n">
        <f aca="false">+A22+1</f>
        <v>12</v>
      </c>
      <c r="B23" s="3" t="n">
        <f aca="false">+(B22+$B$4)*(1+$B$6)-(B22+$B$4)*(1+$B$6)*$B$5*$B$7-((B22+$B$4)*(1+$B$6)-(B22+$B$4))*$B$7</f>
        <v>42534.0494236448</v>
      </c>
      <c r="C23" s="3" t="n">
        <f aca="false">+(C22+$B$4)*(1+$B$6)-(C22+$B$4)*(1+$B$6)*$B$5*$B$7</f>
        <v>49233.2846725084</v>
      </c>
      <c r="D23" s="3" t="n">
        <f aca="false">+C23-B23-E22</f>
        <v>1042.68293447783</v>
      </c>
      <c r="E23" s="3" t="n">
        <f aca="false">+C23-B23</f>
        <v>6699.23524886364</v>
      </c>
      <c r="F23" s="3" t="n">
        <f aca="false">+(B23-B22)*$B$7+(B23-B22)*$B$7</f>
        <v>2078.247376381</v>
      </c>
      <c r="G23" s="3" t="n">
        <f aca="false">+C22*(1+$B$6)*$B$5*0.3</f>
        <v>284.462804864236</v>
      </c>
      <c r="I23" s="3"/>
      <c r="J23" s="3"/>
      <c r="K23" s="3"/>
      <c r="L23" s="3"/>
      <c r="M23" s="3"/>
    </row>
    <row collapsed="false" customFormat="false" customHeight="false" hidden="false" ht="12.85" outlineLevel="0" r="24">
      <c r="A24" s="0" t="n">
        <f aca="false">+A23+1</f>
        <v>13</v>
      </c>
      <c r="B24" s="3" t="n">
        <f aca="false">+(B23+$B$4)*(1+$B$6)-(B23+$B$4)*(1+$B$6)*$B$5*$B$7-((B23+$B$4)*(1+$B$6)-(B23+$B$4))*$B$7</f>
        <v>46121.2429451035</v>
      </c>
      <c r="C24" s="3" t="n">
        <f aca="false">+(C23+$B$4)*(1+$B$6)-(C23+$B$4)*(1+$B$6)*$B$5*$B$7</f>
        <v>53981.4380623418</v>
      </c>
      <c r="D24" s="3" t="n">
        <f aca="false">+C24-B24-E23</f>
        <v>1160.95986837465</v>
      </c>
      <c r="E24" s="3" t="n">
        <f aca="false">+C24-B24</f>
        <v>7860.19511723829</v>
      </c>
      <c r="F24" s="3" t="n">
        <f aca="false">+(B24-B23)*$B$7+(B24-B23)*$B$7</f>
        <v>2152.31611287522</v>
      </c>
      <c r="G24" s="3" t="n">
        <f aca="false">+C23*(1+$B$6)*$B$5*0.3</f>
        <v>313.123690517154</v>
      </c>
      <c r="I24" s="3"/>
      <c r="J24" s="3"/>
      <c r="K24" s="3"/>
      <c r="L24" s="3"/>
      <c r="M24" s="3"/>
    </row>
    <row collapsed="false" customFormat="false" customHeight="false" hidden="false" ht="12.85" outlineLevel="0" r="25">
      <c r="A25" s="0" t="n">
        <f aca="false">+A24+1</f>
        <v>14</v>
      </c>
      <c r="B25" s="3" t="n">
        <f aca="false">+(B24+$B$4)*(1+$B$6)-(B24+$B$4)*(1+$B$6)*$B$5*$B$7-((B24+$B$4)*(1+$B$6)-(B24+$B$4))*$B$7</f>
        <v>49836.284043667</v>
      </c>
      <c r="C25" s="3" t="n">
        <f aca="false">+(C24+$B$4)*(1+$B$6)-(C24+$B$4)*(1+$B$6)*$B$5*$B$7</f>
        <v>58984.2824000058</v>
      </c>
      <c r="D25" s="3" t="n">
        <f aca="false">+C25-B25-E24</f>
        <v>1287.80323910052</v>
      </c>
      <c r="E25" s="3" t="n">
        <f aca="false">+C25-B25</f>
        <v>9147.99835633881</v>
      </c>
      <c r="F25" s="3" t="n">
        <f aca="false">+(B25-B24)*$B$7+(B25-B24)*$B$7</f>
        <v>2229.0246591381</v>
      </c>
      <c r="G25" s="3" t="n">
        <f aca="false">+C24*(1+$B$6)*$B$5*0.3</f>
        <v>343.321946076494</v>
      </c>
      <c r="I25" s="3"/>
      <c r="J25" s="3"/>
      <c r="K25" s="3"/>
      <c r="L25" s="3"/>
      <c r="M25" s="3"/>
    </row>
    <row collapsed="false" customFormat="false" customHeight="false" hidden="false" ht="12.85" outlineLevel="0" r="26">
      <c r="A26" s="0" t="n">
        <f aca="false">+A25+1</f>
        <v>15</v>
      </c>
      <c r="B26" s="3" t="n">
        <f aca="false">+(B25+$B$4)*(1+$B$6)-(B25+$B$4)*(1+$B$6)*$B$5*$B$7-((B25+$B$4)*(1+$B$6)-(B25+$B$4))*$B$7</f>
        <v>53683.7292069833</v>
      </c>
      <c r="C26" s="3" t="n">
        <f aca="false">+(C25+$B$4)*(1+$B$6)-(C25+$B$4)*(1+$B$6)*$B$5*$B$7</f>
        <v>64255.4793079421</v>
      </c>
      <c r="D26" s="3" t="n">
        <f aca="false">+C26-B26-E25</f>
        <v>1423.75174462003</v>
      </c>
      <c r="E26" s="3" t="n">
        <f aca="false">+C26-B26</f>
        <v>10571.7501009588</v>
      </c>
      <c r="F26" s="3" t="n">
        <f aca="false">+(B26-B25)*$B$7+(B26-B25)*$B$7</f>
        <v>2308.46709798977</v>
      </c>
      <c r="G26" s="3" t="n">
        <f aca="false">+C25*(1+$B$6)*$B$5*0.3</f>
        <v>375.140036064037</v>
      </c>
      <c r="I26" s="3"/>
      <c r="J26" s="3"/>
      <c r="K26" s="3"/>
      <c r="L26" s="3"/>
      <c r="M26" s="3"/>
    </row>
    <row collapsed="false" customFormat="false" customHeight="false" hidden="false" ht="12.85" outlineLevel="0" r="27">
      <c r="A27" s="0" t="n">
        <f aca="false">+A26+1</f>
        <v>16</v>
      </c>
      <c r="B27" s="3" t="n">
        <f aca="false">+(B26+$B$4)*(1+$B$6)-(B26+$B$4)*(1+$B$6)*$B$5*$B$7-((B26+$B$4)*(1+$B$6)-(B26+$B$4))*$B$7</f>
        <v>57668.2973159202</v>
      </c>
      <c r="C27" s="3" t="n">
        <f aca="false">+(C26+$B$4)*(1+$B$6)-(C26+$B$4)*(1+$B$6)*$B$5*$B$7</f>
        <v>69809.4232180202</v>
      </c>
      <c r="D27" s="3" t="n">
        <f aca="false">+C27-B27-E26</f>
        <v>1569.37580114116</v>
      </c>
      <c r="E27" s="3" t="n">
        <f aca="false">+C27-B27</f>
        <v>12141.1259021</v>
      </c>
      <c r="F27" s="3" t="n">
        <f aca="false">+(B27-B26)*$B$7+(B27-B26)*$B$7</f>
        <v>2390.74086536213</v>
      </c>
      <c r="G27" s="3" t="n">
        <f aca="false">+C26*(1+$B$6)*$B$5*0.3</f>
        <v>408.664848398512</v>
      </c>
      <c r="I27" s="3"/>
      <c r="J27" s="3"/>
      <c r="K27" s="3"/>
      <c r="L27" s="3"/>
      <c r="M27" s="3"/>
    </row>
    <row collapsed="false" customFormat="false" customHeight="false" hidden="false" ht="12.85" outlineLevel="0" r="28">
      <c r="A28" s="0" t="n">
        <f aca="false">+A27+1</f>
        <v>17</v>
      </c>
      <c r="B28" s="3" t="n">
        <f aca="false">+(B27+$B$4)*(1+$B$6)-(B27+$B$4)*(1+$B$6)*$B$5*$B$7-((B27+$B$4)*(1+$B$6)-(B27+$B$4))*$B$7</f>
        <v>61794.8754322596</v>
      </c>
      <c r="C28" s="3" t="n">
        <f aca="false">+(C27+$B$4)*(1+$B$6)-(C27+$B$4)*(1+$B$6)*$B$5*$B$7</f>
        <v>75661.2806794348</v>
      </c>
      <c r="D28" s="3" t="n">
        <f aca="false">+C28-B28-E27</f>
        <v>1725.27934507521</v>
      </c>
      <c r="E28" s="3" t="n">
        <f aca="false">+C28-B28</f>
        <v>13866.4052471752</v>
      </c>
      <c r="F28" s="3" t="n">
        <f aca="false">+(B28-B27)*$B$7+(B28-B27)*$B$7</f>
        <v>2475.94686980363</v>
      </c>
      <c r="G28" s="3" t="n">
        <f aca="false">+C27*(1+$B$6)*$B$5*0.3</f>
        <v>443.987931666608</v>
      </c>
      <c r="I28" s="3"/>
      <c r="J28" s="3"/>
      <c r="K28" s="3"/>
      <c r="L28" s="3"/>
      <c r="M28" s="3"/>
    </row>
    <row collapsed="false" customFormat="false" customHeight="false" hidden="false" ht="12.85" outlineLevel="0" r="29">
      <c r="A29" s="0" t="n">
        <f aca="false">+A28+1</f>
        <v>18</v>
      </c>
      <c r="B29" s="3" t="n">
        <f aca="false">+(B28+$B$4)*(1+$B$6)-(B28+$B$4)*(1+$B$6)*$B$5*$B$7-((B28+$B$4)*(1+$B$6)-(B28+$B$4))*$B$7</f>
        <v>66068.5247926653</v>
      </c>
      <c r="C29" s="3" t="n">
        <f aca="false">+(C28+$B$4)*(1+$B$6)-(C28+$B$4)*(1+$B$6)*$B$5*$B$7</f>
        <v>81827.0317750796</v>
      </c>
      <c r="D29" s="3" t="n">
        <f aca="false">+C29-B29-E28</f>
        <v>1892.10173523915</v>
      </c>
      <c r="E29" s="3" t="n">
        <f aca="false">+C29-B29</f>
        <v>15758.5069824144</v>
      </c>
      <c r="F29" s="3" t="n">
        <f aca="false">+(B29-B28)*$B$7+(B29-B28)*$B$7</f>
        <v>2564.18961624344</v>
      </c>
      <c r="G29" s="3" t="n">
        <f aca="false">+C28*(1+$B$6)*$B$5*0.3</f>
        <v>481.205745121205</v>
      </c>
      <c r="I29" s="3"/>
      <c r="J29" s="3"/>
      <c r="K29" s="3"/>
      <c r="L29" s="3"/>
      <c r="M29" s="3"/>
    </row>
    <row collapsed="false" customFormat="false" customHeight="false" hidden="false" ht="12.85" outlineLevel="0" r="30">
      <c r="A30" s="0" t="n">
        <f aca="false">+A29+1</f>
        <v>19</v>
      </c>
      <c r="B30" s="3" t="n">
        <f aca="false">+(B29+$B$4)*(1+$B$6)-(B29+$B$4)*(1+$B$6)*$B$5*$B$7-((B29+$B$4)*(1+$B$6)-(B29+$B$4))*$B$7</f>
        <v>70494.4870162759</v>
      </c>
      <c r="C30" s="3" t="n">
        <f aca="false">+(C29+$B$4)*(1+$B$6)-(C29+$B$4)*(1+$B$6)*$B$5*$B$7</f>
        <v>88323.5137594949</v>
      </c>
      <c r="D30" s="3" t="n">
        <f aca="false">+C30-B30-E29</f>
        <v>2070.51976080467</v>
      </c>
      <c r="E30" s="3" t="n">
        <f aca="false">+C30-B30</f>
        <v>17829.026743219</v>
      </c>
      <c r="F30" s="3" t="n">
        <f aca="false">+(B30-B29)*$B$7+(B30-B29)*$B$7</f>
        <v>2655.57733416636</v>
      </c>
      <c r="G30" s="3" t="n">
        <f aca="false">+C29*(1+$B$6)*$B$5*0.3</f>
        <v>520.419922089507</v>
      </c>
      <c r="I30" s="3"/>
      <c r="J30" s="3"/>
      <c r="K30" s="3"/>
      <c r="L30" s="3"/>
      <c r="M30" s="3"/>
    </row>
    <row collapsed="false" customFormat="false" customHeight="false" hidden="false" ht="12.85" outlineLevel="0" r="31">
      <c r="A31" s="0" t="n">
        <f aca="false">+A30+1</f>
        <v>20</v>
      </c>
      <c r="B31" s="3" t="n">
        <f aca="false">+(B30+$B$4)*(1+$B$6)-(B30+$B$4)*(1+$B$6)*$B$5*$B$7-((B30+$B$4)*(1+$B$6)-(B30+$B$4))*$B$7</f>
        <v>75078.190533536</v>
      </c>
      <c r="C31" s="3" t="n">
        <f aca="false">+(C30+$B$4)*(1+$B$6)-(C30+$B$4)*(1+$B$6)*$B$5*$B$7</f>
        <v>95168.4670375542</v>
      </c>
      <c r="D31" s="3" t="n">
        <f aca="false">+C31-B31-E30</f>
        <v>2261.24976079923</v>
      </c>
      <c r="E31" s="3" t="n">
        <f aca="false">+C31-B31</f>
        <v>20090.2765040183</v>
      </c>
      <c r="F31" s="3" t="n">
        <f aca="false">+(B31-B30)*$B$7+(B31-B30)*$B$7</f>
        <v>2750.22211035604</v>
      </c>
      <c r="G31" s="3" t="n">
        <f aca="false">+C30*(1+$B$6)*$B$5*0.3</f>
        <v>561.737547510388</v>
      </c>
      <c r="I31" s="3"/>
      <c r="J31" s="3"/>
      <c r="K31" s="3"/>
      <c r="L31" s="3"/>
      <c r="M31" s="3"/>
    </row>
    <row collapsed="false" customFormat="false" customHeight="false" hidden="false" ht="12.85" outlineLevel="0" r="32">
      <c r="A32" s="0" t="n">
        <f aca="false">+A31+1</f>
        <v>21</v>
      </c>
      <c r="B32" s="3" t="n">
        <f aca="false">+(B31+$B$4)*(1+$B$6)-(B31+$B$4)*(1+$B$6)*$B$5*$B$7-((B31+$B$4)*(1+$B$6)-(B31+$B$4))*$B$7</f>
        <v>79825.2572441512</v>
      </c>
      <c r="C32" s="3" t="n">
        <f aca="false">+(C31+$B$4)*(1+$B$6)-(C31+$B$4)*(1+$B$6)*$B$5*$B$7</f>
        <v>102380.583609449</v>
      </c>
      <c r="D32" s="3" t="n">
        <f aca="false">+C32-B32-E31</f>
        <v>2465.04986127919</v>
      </c>
      <c r="E32" s="3" t="n">
        <f aca="false">+C32-B32</f>
        <v>22555.3263652974</v>
      </c>
      <c r="F32" s="3" t="n">
        <f aca="false">+(B32-B31)*$B$7+(B32-B31)*$B$7</f>
        <v>2848.24002636913</v>
      </c>
      <c r="G32" s="3" t="n">
        <f aca="false">+C31*(1+$B$6)*$B$5*0.3</f>
        <v>605.271450358845</v>
      </c>
      <c r="I32" s="3"/>
      <c r="J32" s="3"/>
      <c r="K32" s="3"/>
      <c r="L32" s="3"/>
      <c r="M32" s="3"/>
    </row>
    <row collapsed="false" customFormat="false" customHeight="false" hidden="false" ht="12.85" outlineLevel="0" r="33">
      <c r="A33" s="0" t="n">
        <f aca="false">+A32+1</f>
        <v>22</v>
      </c>
      <c r="B33" s="3" t="n">
        <f aca="false">+(B32+$B$4)*(1+$B$6)-(B32+$B$4)*(1+$B$6)*$B$5*$B$7-((B32+$B$4)*(1+$B$6)-(B32+$B$4))*$B$7</f>
        <v>84741.5094123327</v>
      </c>
      <c r="C33" s="3" t="n">
        <f aca="false">+(C32+$B$4)*(1+$B$6)-(C32+$B$4)*(1+$B$6)*$B$5*$B$7</f>
        <v>109979.558114259</v>
      </c>
      <c r="D33" s="3" t="n">
        <f aca="false">+C33-B33-E32</f>
        <v>2682.72233662927</v>
      </c>
      <c r="E33" s="3" t="n">
        <f aca="false">+C33-B33</f>
        <v>25238.0487019267</v>
      </c>
      <c r="F33" s="3" t="n">
        <f aca="false">+(B33-B32)*$B$7+(B33-B32)*$B$7</f>
        <v>2949.75130090893</v>
      </c>
      <c r="G33" s="3" t="n">
        <f aca="false">+C32*(1+$B$6)*$B$5*0.3</f>
        <v>651.140511756093</v>
      </c>
      <c r="I33" s="3"/>
      <c r="J33" s="3"/>
      <c r="K33" s="3"/>
      <c r="L33" s="3"/>
      <c r="M33" s="3"/>
    </row>
    <row collapsed="false" customFormat="false" customHeight="false" hidden="false" ht="12.85" outlineLevel="0" r="34">
      <c r="A34" s="0" t="n">
        <f aca="false">+A33+1</f>
        <v>23</v>
      </c>
      <c r="B34" s="3" t="n">
        <f aca="false">+(B33+$B$4)*(1+$B$6)-(B33+$B$4)*(1+$B$6)*$B$5*$B$7-((B33+$B$4)*(1+$B$6)-(B33+$B$4))*$B$7</f>
        <v>89832.9768077883</v>
      </c>
      <c r="C34" s="3" t="n">
        <f aca="false">+(C33+$B$4)*(1+$B$6)-(C33+$B$4)*(1+$B$6)*$B$5*$B$7</f>
        <v>117986.141611508</v>
      </c>
      <c r="D34" s="3" t="n">
        <f aca="false">+C34-B34-E33</f>
        <v>2915.11610179333</v>
      </c>
      <c r="E34" s="3" t="n">
        <f aca="false">+C34-B34</f>
        <v>28153.16480372</v>
      </c>
      <c r="F34" s="3" t="n">
        <f aca="false">+(B34-B33)*$B$7+(B34-B33)*$B$7</f>
        <v>3054.88043727333</v>
      </c>
      <c r="G34" s="3" t="n">
        <f aca="false">+C33*(1+$B$6)*$B$5*0.3</f>
        <v>699.46998960669</v>
      </c>
      <c r="I34" s="3"/>
      <c r="J34" s="3"/>
      <c r="K34" s="3"/>
      <c r="L34" s="3"/>
      <c r="M34" s="3"/>
    </row>
    <row collapsed="false" customFormat="false" customHeight="false" hidden="false" ht="12.85" outlineLevel="0" r="35">
      <c r="A35" s="0" t="n">
        <f aca="false">+A34+1</f>
        <v>24</v>
      </c>
      <c r="B35" s="3" t="n">
        <f aca="false">+(B34+$B$4)*(1+$B$6)-(B34+$B$4)*(1+$B$6)*$B$5*$B$7-((B34+$B$4)*(1+$B$6)-(B34+$B$4))*$B$7</f>
        <v>95105.9041012178</v>
      </c>
      <c r="C35" s="3" t="n">
        <f aca="false">+(C34+$B$4)*(1+$B$6)-(C34+$B$4)*(1+$B$6)*$B$5*$B$7</f>
        <v>126422.19824755</v>
      </c>
      <c r="D35" s="3" t="n">
        <f aca="false">+C35-B35-E34</f>
        <v>3163.12934261173</v>
      </c>
      <c r="E35" s="3" t="n">
        <f aca="false">+C35-B35</f>
        <v>31316.2941463318</v>
      </c>
      <c r="F35" s="3" t="n">
        <f aca="false">+(B35-B34)*$B$7+(B35-B34)*$B$7</f>
        <v>3163.75637605774</v>
      </c>
      <c r="G35" s="3" t="n">
        <f aca="false">+C34*(1+$B$6)*$B$5*0.3</f>
        <v>750.391860649193</v>
      </c>
      <c r="I35" s="3"/>
      <c r="J35" s="3"/>
      <c r="K35" s="3"/>
      <c r="L35" s="3"/>
      <c r="M35" s="3"/>
    </row>
    <row collapsed="false" customFormat="false" customHeight="false" hidden="false" ht="12.85" outlineLevel="0" r="36">
      <c r="A36" s="0" t="n">
        <f aca="false">+A35+1</f>
        <v>25</v>
      </c>
      <c r="B36" s="3" t="n">
        <f aca="false">+(B35+$B$4)*(1+$B$6)-(B35+$B$4)*(1+$B$6)*$B$5*$B$7-((B35+$B$4)*(1+$B$6)-(B35+$B$4))*$B$7</f>
        <v>100566.758523385</v>
      </c>
      <c r="C36" s="3" t="n">
        <f aca="false">+(C35+$B$4)*(1+$B$6)-(C35+$B$4)*(1+$B$6)*$B$5*$B$7</f>
        <v>135310.764961548</v>
      </c>
      <c r="D36" s="3" t="n">
        <f aca="false">+C36-B36-E35</f>
        <v>3427.71229183116</v>
      </c>
      <c r="E36" s="3" t="n">
        <f aca="false">+C36-B36</f>
        <v>34744.0064381629</v>
      </c>
      <c r="F36" s="3" t="n">
        <f aca="false">+(B36-B35)*$B$7+(B36-B35)*$B$7</f>
        <v>3276.51265330045</v>
      </c>
      <c r="G36" s="3" t="n">
        <f aca="false">+C35*(1+$B$6)*$B$5*0.3</f>
        <v>804.045180854416</v>
      </c>
      <c r="I36" s="3"/>
      <c r="J36" s="3"/>
      <c r="K36" s="3"/>
      <c r="L36" s="3"/>
      <c r="M36" s="3"/>
    </row>
    <row collapsed="false" customFormat="false" customHeight="false" hidden="false" ht="12.85" outlineLevel="0" r="37">
      <c r="A37" s="0" t="n">
        <f aca="false">+A36+1</f>
        <v>26</v>
      </c>
      <c r="B37" s="3" t="n">
        <f aca="false">+(B36+$B$4)*(1+$B$6)-(B36+$B$4)*(1+$B$6)*$B$5*$B$7-((B36+$B$4)*(1+$B$6)-(B36+$B$4))*$B$7</f>
        <v>106222.237797159</v>
      </c>
      <c r="C37" s="3" t="n">
        <f aca="false">+(C36+$B$4)*(1+$B$6)-(C36+$B$4)*(1+$B$6)*$B$5*$B$7</f>
        <v>144676.114394086</v>
      </c>
      <c r="D37" s="3" t="n">
        <f aca="false">+C37-B37-E36</f>
        <v>3709.87015876402</v>
      </c>
      <c r="E37" s="3" t="n">
        <f aca="false">+C37-B37</f>
        <v>38453.876596927</v>
      </c>
      <c r="F37" s="3" t="n">
        <f aca="false">+(B37-B36)*$B$7+(B37-B36)*$B$7</f>
        <v>3393.28756426407</v>
      </c>
      <c r="G37" s="3" t="n">
        <f aca="false">+C36*(1+$B$6)*$B$5*0.3</f>
        <v>860.576465155447</v>
      </c>
      <c r="I37" s="3"/>
      <c r="J37" s="3"/>
      <c r="K37" s="3"/>
      <c r="L37" s="3"/>
      <c r="M37" s="3"/>
    </row>
    <row collapsed="false" customFormat="false" customHeight="false" hidden="false" ht="12.85" outlineLevel="0" r="38">
      <c r="A38" s="0" t="n">
        <f aca="false">+A37+1</f>
        <v>27</v>
      </c>
      <c r="B38" s="3" t="n">
        <f aca="false">+(B37+$B$4)*(1+$B$6)-(B37+$B$4)*(1+$B$6)*$B$5*$B$7-((B37+$B$4)*(1+$B$6)-(B37+$B$4))*$B$7</f>
        <v>112079.278352249</v>
      </c>
      <c r="C38" s="3" t="n">
        <f aca="false">+(C37+$B$4)*(1+$B$6)-(C37+$B$4)*(1+$B$6)*$B$5*$B$7</f>
        <v>154543.821170184</v>
      </c>
      <c r="D38" s="3" t="n">
        <f aca="false">+C38-B38-E37</f>
        <v>4010.66622100804</v>
      </c>
      <c r="E38" s="3" t="n">
        <f aca="false">+C38-B38</f>
        <v>42464.542817935</v>
      </c>
      <c r="F38" s="3" t="n">
        <f aca="false">+(B38-B37)*$B$7+(B38-B37)*$B$7</f>
        <v>3514.22433305445</v>
      </c>
      <c r="G38" s="3" t="n">
        <f aca="false">+C37*(1+$B$6)*$B$5*0.3</f>
        <v>920.140087546385</v>
      </c>
      <c r="I38" s="3"/>
      <c r="J38" s="3"/>
      <c r="K38" s="3"/>
      <c r="L38" s="3"/>
      <c r="M38" s="3"/>
    </row>
    <row collapsed="false" customFormat="false" customHeight="false" hidden="false" ht="12.85" outlineLevel="0" r="39">
      <c r="A39" s="0" t="n">
        <f aca="false">+A38+1</f>
        <v>28</v>
      </c>
      <c r="B39" s="3" t="n">
        <f aca="false">+(B38+$B$4)*(1+$B$6)-(B38+$B$4)*(1+$B$6)*$B$5*$B$7-((B38+$B$4)*(1+$B$6)-(B38+$B$4))*$B$7</f>
        <v>118145.063832724</v>
      </c>
      <c r="C39" s="3" t="n">
        <f aca="false">+(C38+$B$4)*(1+$B$6)-(C38+$B$4)*(1+$B$6)*$B$5*$B$7</f>
        <v>164940.831737753</v>
      </c>
      <c r="D39" s="3" t="n">
        <f aca="false">+C39-B39-E38</f>
        <v>4331.22508709451</v>
      </c>
      <c r="E39" s="3" t="n">
        <f aca="false">+C39-B39</f>
        <v>46795.7679050295</v>
      </c>
      <c r="F39" s="3" t="n">
        <f aca="false">+(B39-B38)*$B$7+(B39-B38)*$B$7</f>
        <v>3639.4712882845</v>
      </c>
      <c r="G39" s="3" t="n">
        <f aca="false">+C38*(1+$B$6)*$B$5*0.3</f>
        <v>982.898702642373</v>
      </c>
      <c r="I39" s="3"/>
      <c r="J39" s="3"/>
      <c r="K39" s="3"/>
      <c r="L39" s="3"/>
      <c r="M39" s="3"/>
    </row>
    <row collapsed="false" customFormat="false" customHeight="false" hidden="false" ht="12.85" outlineLevel="0" r="40">
      <c r="A40" s="0" t="n">
        <f aca="false">+A39+1</f>
        <v>29</v>
      </c>
      <c r="B40" s="3" t="n">
        <f aca="false">+(B39+$B$4)*(1+$B$6)-(B39+$B$4)*(1+$B$6)*$B$5*$B$7-((B39+$B$4)*(1+$B$6)-(B39+$B$4))*$B$7</f>
        <v>124427.033907722</v>
      </c>
      <c r="C40" s="3" t="n">
        <f aca="false">+(C39+$B$4)*(1+$B$6)-(C39+$B$4)*(1+$B$6)*$B$5*$B$7</f>
        <v>175895.537952166</v>
      </c>
      <c r="D40" s="3" t="n">
        <f aca="false">+C40-B40-E39</f>
        <v>4672.73613941483</v>
      </c>
      <c r="E40" s="3" t="n">
        <f aca="false">+C40-B40</f>
        <v>51468.5040444444</v>
      </c>
      <c r="F40" s="3" t="n">
        <f aca="false">+(B40-B39)*$B$7+(B40-B39)*$B$7</f>
        <v>3769.18204499896</v>
      </c>
      <c r="G40" s="3" t="n">
        <f aca="false">+C39*(1+$B$6)*$B$5*0.3</f>
        <v>1049.02368985211</v>
      </c>
      <c r="I40" s="3"/>
      <c r="J40" s="3"/>
      <c r="K40" s="3"/>
      <c r="L40" s="3"/>
      <c r="M40" s="3"/>
    </row>
    <row collapsed="false" customFormat="false" customHeight="false" hidden="false" ht="12.85" outlineLevel="0" r="41">
      <c r="A41" s="0" t="n">
        <f aca="false">+A40+1</f>
        <v>30</v>
      </c>
      <c r="B41" s="3" t="n">
        <f aca="false">+(B40+$B$4)*(1+$B$6)-(B40+$B$4)*(1+$B$6)*$B$5*$B$7-((B40+$B$4)*(1+$B$6)-(B40+$B$4))*$B$7</f>
        <v>130932.893396193</v>
      </c>
      <c r="C41" s="3" t="n">
        <f aca="false">+(C40+$B$4)*(1+$B$6)-(C40+$B$4)*(1+$B$6)*$B$5*$B$7</f>
        <v>187437.85460792</v>
      </c>
      <c r="D41" s="3" t="n">
        <f aca="false">+C41-B41-E40-C48</f>
        <v>-30194.8992150932</v>
      </c>
      <c r="E41" s="3" t="n">
        <f aca="false">+C41-B41-C48</f>
        <v>21273.6048293512</v>
      </c>
      <c r="F41" s="3" t="n">
        <f aca="false">+(B41-B40)*$B$7+(B41-B40)*$B$7</f>
        <v>3903.51569308272</v>
      </c>
      <c r="G41" s="3" t="n">
        <f aca="false">+C40*(1+$B$6)*$B$5*0.3</f>
        <v>1118.69562137578</v>
      </c>
      <c r="I41" s="3"/>
      <c r="J41" s="3"/>
      <c r="K41" s="3"/>
      <c r="L41" s="3"/>
      <c r="M41" s="3"/>
    </row>
    <row collapsed="false" customFormat="false" customHeight="false" hidden="false" ht="12.85" outlineLevel="0" r="42">
      <c r="B42" s="3"/>
      <c r="C42" s="3"/>
      <c r="D42" s="3"/>
      <c r="E42" s="3"/>
      <c r="F42" s="3"/>
      <c r="I42" s="3"/>
      <c r="J42" s="3"/>
      <c r="K42" s="3"/>
      <c r="L42" s="3"/>
      <c r="M42" s="3"/>
    </row>
    <row collapsed="false" customFormat="false" customHeight="false" hidden="false" ht="12.85" outlineLevel="0" r="43">
      <c r="B43" s="3"/>
      <c r="C43" s="3"/>
      <c r="D43" s="3"/>
      <c r="E43" s="3"/>
      <c r="F43" s="3"/>
      <c r="G43" s="3"/>
      <c r="I43" s="3"/>
      <c r="J43" s="3"/>
      <c r="K43" s="3"/>
      <c r="L43" s="3"/>
      <c r="M43" s="3"/>
    </row>
    <row collapsed="false" customFormat="false" customHeight="false" hidden="false" ht="12.85" outlineLevel="0" r="44">
      <c r="B44" s="3"/>
      <c r="C44" s="3"/>
      <c r="D44" s="3"/>
      <c r="E44" s="3"/>
      <c r="F44" s="3"/>
      <c r="I44" s="3"/>
      <c r="J44" s="3"/>
      <c r="K44" s="3"/>
      <c r="L44" s="3"/>
      <c r="M44" s="3"/>
    </row>
    <row collapsed="false" customFormat="false" customHeight="false" hidden="false" ht="12.85" outlineLevel="0" r="45">
      <c r="A45" s="0" t="s">
        <v>12</v>
      </c>
      <c r="I45" s="3"/>
      <c r="J45" s="3"/>
      <c r="K45" s="3"/>
      <c r="L45" s="3"/>
      <c r="M45" s="3"/>
    </row>
    <row collapsed="false" customFormat="false" customHeight="false" hidden="false" ht="12.85" outlineLevel="0" r="46">
      <c r="A46" s="0" t="s">
        <v>13</v>
      </c>
      <c r="B46" s="3" t="n">
        <f aca="false">+B3+B4*(A41)</f>
        <v>70000</v>
      </c>
      <c r="C46" s="3" t="n">
        <f aca="false">+B3+B4*(A41)</f>
        <v>70000</v>
      </c>
      <c r="D46" s="3"/>
      <c r="E46" s="3"/>
      <c r="I46" s="3"/>
      <c r="J46" s="3"/>
      <c r="K46" s="3"/>
      <c r="L46" s="3"/>
      <c r="M46" s="3"/>
    </row>
    <row collapsed="false" customFormat="false" customHeight="false" hidden="false" ht="12.85" outlineLevel="0" r="47">
      <c r="A47" s="0" t="s">
        <v>14</v>
      </c>
      <c r="B47" s="3" t="n">
        <f aca="false">+B41-B46+F43</f>
        <v>60932.8933961931</v>
      </c>
      <c r="C47" s="3" t="n">
        <f aca="false">+C41-C46</f>
        <v>117437.85460792</v>
      </c>
      <c r="D47" s="3"/>
      <c r="E47" s="3"/>
    </row>
    <row collapsed="false" customFormat="false" customHeight="false" hidden="false" ht="12.85" outlineLevel="0" r="48">
      <c r="A48" s="0" t="s">
        <v>15</v>
      </c>
      <c r="B48" s="3" t="n">
        <f aca="false">+F43</f>
        <v>0</v>
      </c>
      <c r="C48" s="3" t="n">
        <f aca="false">+C47*0.3</f>
        <v>35231.3563823761</v>
      </c>
      <c r="D48" s="3"/>
      <c r="E48" s="3"/>
    </row>
    <row collapsed="false" customFormat="false" customHeight="false" hidden="false" ht="12.85" outlineLevel="0" r="49">
      <c r="A49" s="0" t="s">
        <v>16</v>
      </c>
      <c r="B49" s="3" t="n">
        <f aca="false">+B47-B48</f>
        <v>60932.8933961931</v>
      </c>
      <c r="C49" s="3" t="n">
        <f aca="false">+C47-C48</f>
        <v>82206.4982255443</v>
      </c>
      <c r="D49" s="3"/>
      <c r="E49" s="3"/>
    </row>
    <row collapsed="false" customFormat="false" customHeight="false" hidden="false" ht="13.4" outlineLevel="0" r="50">
      <c r="A50" s="0" t="s">
        <v>17</v>
      </c>
      <c r="B50" s="3" t="n">
        <f aca="false">+B49+B46</f>
        <v>130932.893396193</v>
      </c>
      <c r="C50" s="3" t="n">
        <f aca="false">+C49+C46</f>
        <v>152206.498225544</v>
      </c>
      <c r="D50" s="3"/>
      <c r="E50" s="3"/>
    </row>
    <row collapsed="false" customFormat="false" customHeight="false" hidden="false" ht="12.85" outlineLevel="0" r="52">
      <c r="A52" s="0" t="s">
        <v>18</v>
      </c>
      <c r="B52" s="3" t="n">
        <f aca="false">+B49-C49</f>
        <v>-21273.6048293512</v>
      </c>
      <c r="C52" s="3" t="n">
        <f aca="false">+C49-B49</f>
        <v>21273.6048293512</v>
      </c>
      <c r="D52" s="3"/>
      <c r="E52" s="3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Roman,Normal"&amp;12&amp;A</oddHeader>
    <oddFooter>&amp;C&amp;"Times New Roman,Normal"&amp;12Page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6:E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E8" activeCellId="0" pane="topLeft" sqref="E8"/>
    </sheetView>
  </sheetViews>
  <sheetFormatPr defaultRowHeight="12.85"/>
  <cols>
    <col collapsed="false" hidden="false" max="1" min="1" style="0" width="25.2448979591837"/>
    <col collapsed="false" hidden="false" max="5" min="2" style="4" width="20.4132653061224"/>
    <col collapsed="false" hidden="false" max="1025" min="6" style="0" width="11.5204081632653"/>
  </cols>
  <sheetData>
    <row collapsed="false" customFormat="false" customHeight="false" hidden="false" ht="13.4" outlineLevel="0" r="6">
      <c r="B6" s="4" t="s">
        <v>26</v>
      </c>
      <c r="C6" s="4" t="s">
        <v>27</v>
      </c>
      <c r="D6" s="4" t="s">
        <v>28</v>
      </c>
      <c r="E6" s="4" t="s">
        <v>29</v>
      </c>
    </row>
    <row collapsed="false" customFormat="false" customHeight="false" hidden="false" ht="13.4" outlineLevel="0" r="7">
      <c r="A7" s="0" t="s">
        <v>17</v>
      </c>
      <c r="B7" s="6" t="n">
        <f aca="false">+'Buy&amp;Hold vs Resgates Anuais - Inc'!B50</f>
        <v>130932.893396193</v>
      </c>
      <c r="C7" s="6" t="n">
        <f aca="false">+'Buy&amp;Hold vs Resgates Anuais - Acc'!B50</f>
        <v>148350.159856994</v>
      </c>
      <c r="D7" s="6" t="n">
        <f aca="false">+'Buy&amp;Hold Inc vs Acc'!B50</f>
        <v>152206.498225544</v>
      </c>
      <c r="E7" s="6" t="n">
        <f aca="false">+'Buy&amp;Hold Inc vs Acc'!C50</f>
        <v>170485.898911702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blackAndWhite="false" cellComments="none" copies="1" draft="false" firstPageNumber="1" fitToHeight="1" fitToWidth="1" horizontalDpi="300" orientation="portrait" pageOrder="downThenOver" paperSize="9" scale="100" useFirstPageNumber="false" usePrinterDefaults="false" verticalDpi="300"/>
  <headerFooter differentFirst="false" differentOddEven="false"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2014-04-06T22:12:23.29Z</dcterms:created>
  <cp:revision>0</cp:revision>
</cp:coreProperties>
</file>