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78" yWindow="339" windowWidth="25934" windowHeight="13694"/>
  </bookViews>
  <sheets>
    <sheet name="REN Best" sheetId="1" r:id="rId1"/>
  </sheets>
  <calcPr calcId="125725"/>
</workbook>
</file>

<file path=xl/calcChain.xml><?xml version="1.0" encoding="utf-8"?>
<calcChain xmlns="http://schemas.openxmlformats.org/spreadsheetml/2006/main">
  <c r="K19" i="1"/>
  <c r="M19" s="1"/>
  <c r="H19"/>
  <c r="H18"/>
  <c r="K18" s="1"/>
  <c r="G18"/>
  <c r="L18" s="1"/>
  <c r="H17"/>
  <c r="K17" s="1"/>
  <c r="G17"/>
  <c r="L17" s="1"/>
  <c r="G16"/>
  <c r="H16" s="1"/>
  <c r="K16" s="1"/>
  <c r="G15"/>
  <c r="H15" s="1"/>
  <c r="K15" s="1"/>
  <c r="H14"/>
  <c r="K14" s="1"/>
  <c r="G14"/>
  <c r="L14" s="1"/>
  <c r="H13"/>
  <c r="K13" s="1"/>
  <c r="G13"/>
  <c r="L13" s="1"/>
  <c r="H12"/>
  <c r="K12" s="1"/>
  <c r="G12"/>
  <c r="L12" s="1"/>
  <c r="H11"/>
  <c r="K11" s="1"/>
  <c r="G11"/>
  <c r="L11" s="1"/>
  <c r="M10"/>
  <c r="C10"/>
  <c r="D10" s="1"/>
  <c r="M12" l="1"/>
  <c r="C12" s="1"/>
  <c r="M14"/>
  <c r="M18"/>
  <c r="C14" s="1"/>
  <c r="J15"/>
  <c r="L15"/>
  <c r="M15" s="1"/>
  <c r="J16"/>
  <c r="L16"/>
  <c r="M16" s="1"/>
  <c r="J11"/>
  <c r="M11" s="1"/>
  <c r="C11" s="1"/>
  <c r="J12"/>
  <c r="J13"/>
  <c r="M13" s="1"/>
  <c r="C13" s="1"/>
  <c r="J14"/>
  <c r="J17"/>
  <c r="M17" s="1"/>
  <c r="J18"/>
  <c r="D11" l="1"/>
  <c r="D17"/>
  <c r="D13"/>
  <c r="D14"/>
  <c r="D12"/>
  <c r="D15" l="1"/>
</calcChain>
</file>

<file path=xl/sharedStrings.xml><?xml version="1.0" encoding="utf-8"?>
<sst xmlns="http://schemas.openxmlformats.org/spreadsheetml/2006/main" count="24" uniqueCount="24">
  <si>
    <t>SIMULAÇÃO DE RENTABILIDADE</t>
  </si>
  <si>
    <t>Movimento</t>
  </si>
  <si>
    <t>Montante</t>
  </si>
  <si>
    <t>Comissão Bancária (s/IVA)</t>
  </si>
  <si>
    <t>Guarda de Títulos (S/IVA)</t>
  </si>
  <si>
    <t>Impostos</t>
  </si>
  <si>
    <t>Valor Bruto</t>
  </si>
  <si>
    <t>Valor Liquido</t>
  </si>
  <si>
    <t>Sobre Juros</t>
  </si>
  <si>
    <t>Sobre Comissões</t>
  </si>
  <si>
    <t>Ano</t>
  </si>
  <si>
    <t>Cash Flow Líquidos</t>
  </si>
  <si>
    <t>VAL</t>
  </si>
  <si>
    <t>Subscrição Inícial</t>
  </si>
  <si>
    <t>Cupão 1</t>
  </si>
  <si>
    <t>Cupão 2</t>
  </si>
  <si>
    <t>Cupão 3</t>
  </si>
  <si>
    <t>Cupão 4</t>
  </si>
  <si>
    <t>Cupão 5</t>
  </si>
  <si>
    <t>Cupão 6</t>
  </si>
  <si>
    <t>TIR =</t>
  </si>
  <si>
    <t>Cupão 7</t>
  </si>
  <si>
    <t>Cupão 8</t>
  </si>
  <si>
    <t>Amortização Final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</si>
</sst>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indexed="47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19">
    <xf numFmtId="0" fontId="0" fillId="0" borderId="0" xfId="0"/>
    <xf numFmtId="0" fontId="3" fillId="0" borderId="1" xfId="2" applyBorder="1" applyAlignment="1">
      <alignment horizontal="center" vertical="center"/>
    </xf>
    <xf numFmtId="0" fontId="3" fillId="0" borderId="2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3" fillId="0" borderId="0" xfId="2"/>
    <xf numFmtId="0" fontId="2" fillId="0" borderId="4" xfId="0" applyFont="1" applyBorder="1"/>
    <xf numFmtId="0" fontId="3" fillId="3" borderId="5" xfId="2" applyFill="1" applyBorder="1" applyAlignment="1">
      <alignment horizontal="center" vertical="center"/>
    </xf>
    <xf numFmtId="0" fontId="3" fillId="0" borderId="0" xfId="2" applyAlignment="1">
      <alignment horizontal="center"/>
    </xf>
    <xf numFmtId="4" fontId="3" fillId="0" borderId="0" xfId="2" applyNumberFormat="1"/>
    <xf numFmtId="0" fontId="0" fillId="0" borderId="2" xfId="0" applyBorder="1"/>
    <xf numFmtId="4" fontId="0" fillId="0" borderId="2" xfId="0" applyNumberFormat="1" applyBorder="1"/>
    <xf numFmtId="4" fontId="1" fillId="2" borderId="0" xfId="1" applyNumberFormat="1"/>
    <xf numFmtId="4" fontId="3" fillId="0" borderId="5" xfId="2" applyNumberFormat="1" applyBorder="1"/>
    <xf numFmtId="0" fontId="3" fillId="0" borderId="0" xfId="2" applyAlignment="1">
      <alignment horizontal="right"/>
    </xf>
    <xf numFmtId="10" fontId="3" fillId="0" borderId="0" xfId="2" applyNumberFormat="1"/>
    <xf numFmtId="9" fontId="0" fillId="0" borderId="0" xfId="0" applyNumberFormat="1"/>
  </cellXfs>
  <cellStyles count="3">
    <cellStyle name="20% - Cor3" xfId="1" builtinId="3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M32"/>
  <sheetViews>
    <sheetView showGridLines="0" tabSelected="1" zoomScale="130" zoomScaleNormal="130" workbookViewId="0">
      <selection activeCell="I23" sqref="I23"/>
    </sheetView>
  </sheetViews>
  <sheetFormatPr defaultRowHeight="14.85"/>
  <cols>
    <col min="1" max="1" width="9" style="7"/>
    <col min="2" max="2" width="5.375" style="7" customWidth="1"/>
    <col min="3" max="3" width="16.5" style="7" bestFit="1" customWidth="1"/>
    <col min="4" max="4" width="10.75" style="7" customWidth="1"/>
    <col min="6" max="6" width="15.375" bestFit="1" customWidth="1"/>
    <col min="7" max="7" width="10" bestFit="1" customWidth="1"/>
    <col min="8" max="8" width="14.625" customWidth="1"/>
    <col min="9" max="9" width="15.375" customWidth="1"/>
    <col min="10" max="10" width="10" bestFit="1" customWidth="1"/>
    <col min="11" max="11" width="14.75" bestFit="1" customWidth="1"/>
    <col min="12" max="12" width="10" bestFit="1" customWidth="1"/>
    <col min="13" max="13" width="11.5" bestFit="1" customWidth="1"/>
  </cols>
  <sheetData>
    <row r="7" spans="2:13">
      <c r="B7" s="1" t="s">
        <v>0</v>
      </c>
      <c r="C7" s="2"/>
      <c r="D7" s="3"/>
      <c r="F7" s="4" t="s">
        <v>1</v>
      </c>
      <c r="G7" s="4" t="s">
        <v>2</v>
      </c>
      <c r="H7" s="5" t="s">
        <v>3</v>
      </c>
      <c r="I7" s="5" t="s">
        <v>4</v>
      </c>
      <c r="J7" s="6" t="s">
        <v>5</v>
      </c>
      <c r="K7" s="6"/>
      <c r="L7" s="4" t="s">
        <v>6</v>
      </c>
      <c r="M7" s="4" t="s">
        <v>7</v>
      </c>
    </row>
    <row r="8" spans="2:13">
      <c r="F8" s="4"/>
      <c r="G8" s="4"/>
      <c r="H8" s="5"/>
      <c r="I8" s="5"/>
      <c r="J8" s="8" t="s">
        <v>8</v>
      </c>
      <c r="K8" s="8" t="s">
        <v>9</v>
      </c>
      <c r="L8" s="4"/>
      <c r="M8" s="4"/>
    </row>
    <row r="9" spans="2:13">
      <c r="B9" s="9" t="s">
        <v>10</v>
      </c>
      <c r="C9" s="9" t="s">
        <v>11</v>
      </c>
      <c r="D9" s="9" t="s">
        <v>12</v>
      </c>
    </row>
    <row r="10" spans="2:13">
      <c r="B10" s="10">
        <v>0</v>
      </c>
      <c r="C10" s="11">
        <f>-5000-5.2</f>
        <v>-5005.2</v>
      </c>
      <c r="D10" s="11">
        <f>C10</f>
        <v>-5005.2</v>
      </c>
      <c r="F10" s="12" t="s">
        <v>13</v>
      </c>
      <c r="G10" s="13">
        <v>5000</v>
      </c>
      <c r="H10" s="13">
        <v>-5</v>
      </c>
      <c r="I10" s="13"/>
      <c r="J10" s="13"/>
      <c r="K10" s="13">
        <v>-0.2</v>
      </c>
      <c r="L10" s="13">
        <v>-5000</v>
      </c>
      <c r="M10" s="13">
        <f>H10+K10+L10</f>
        <v>-5005.2</v>
      </c>
    </row>
    <row r="11" spans="2:13">
      <c r="B11" s="10">
        <v>1</v>
      </c>
      <c r="C11" s="11">
        <f>M11*2</f>
        <v>199.08937500000002</v>
      </c>
      <c r="D11" s="11">
        <f>C11/(1+$D$17)^B11</f>
        <v>191.62521601646867</v>
      </c>
      <c r="F11" s="12" t="s">
        <v>14</v>
      </c>
      <c r="G11" s="13">
        <f>G$10*6.25/100/2</f>
        <v>156.25</v>
      </c>
      <c r="H11" s="13">
        <f>-(G11-G11*25/100)*2/100</f>
        <v>-2.34375</v>
      </c>
      <c r="I11" s="13">
        <v>-12</v>
      </c>
      <c r="J11" s="13">
        <f>-G11*25/100</f>
        <v>-39.0625</v>
      </c>
      <c r="K11" s="13">
        <f>(H11+I11)*23/100</f>
        <v>-3.2990624999999998</v>
      </c>
      <c r="L11" s="13">
        <f>G11</f>
        <v>156.25</v>
      </c>
      <c r="M11" s="13">
        <f>L11+K11+J11+I11+H11</f>
        <v>99.544687500000009</v>
      </c>
    </row>
    <row r="12" spans="2:13">
      <c r="B12" s="10">
        <v>2</v>
      </c>
      <c r="C12" s="11">
        <f>M12*2</f>
        <v>199.08937500000002</v>
      </c>
      <c r="D12" s="11">
        <f>C12/(1+$D$17)^B12</f>
        <v>184.44089953749807</v>
      </c>
      <c r="F12" s="12" t="s">
        <v>15</v>
      </c>
      <c r="G12" s="13">
        <f t="shared" ref="G12:G18" si="0">G$10*6.25/100/2</f>
        <v>156.25</v>
      </c>
      <c r="H12" s="13">
        <f t="shared" ref="H12:H18" si="1">-(G12-G12*25/100)*2/100</f>
        <v>-2.34375</v>
      </c>
      <c r="I12" s="13">
        <v>-12</v>
      </c>
      <c r="J12" s="13">
        <f t="shared" ref="J12:J18" si="2">-G12*25/100</f>
        <v>-39.0625</v>
      </c>
      <c r="K12" s="13">
        <f t="shared" ref="K12:K19" si="3">(H12+I12)*23/100</f>
        <v>-3.2990624999999998</v>
      </c>
      <c r="L12" s="13">
        <f t="shared" ref="L12:L18" si="4">G12</f>
        <v>156.25</v>
      </c>
      <c r="M12" s="13">
        <f t="shared" ref="M12:M19" si="5">L12+K12+J12+I12+H12</f>
        <v>99.544687500000009</v>
      </c>
    </row>
    <row r="13" spans="2:13">
      <c r="B13" s="10">
        <v>3</v>
      </c>
      <c r="C13" s="11">
        <f>M13*2</f>
        <v>199.08937500000002</v>
      </c>
      <c r="D13" s="11">
        <f>C13/(1+$D$17)^B13</f>
        <v>177.52593384827725</v>
      </c>
      <c r="F13" s="12" t="s">
        <v>16</v>
      </c>
      <c r="G13" s="13">
        <f t="shared" si="0"/>
        <v>156.25</v>
      </c>
      <c r="H13" s="13">
        <f t="shared" si="1"/>
        <v>-2.34375</v>
      </c>
      <c r="I13" s="13">
        <v>-12</v>
      </c>
      <c r="J13" s="13">
        <f t="shared" si="2"/>
        <v>-39.0625</v>
      </c>
      <c r="K13" s="13">
        <f t="shared" si="3"/>
        <v>-3.2990624999999998</v>
      </c>
      <c r="L13" s="13">
        <f t="shared" si="4"/>
        <v>156.25</v>
      </c>
      <c r="M13" s="13">
        <f t="shared" si="5"/>
        <v>99.544687500000009</v>
      </c>
    </row>
    <row r="14" spans="2:13">
      <c r="B14" s="10">
        <v>4</v>
      </c>
      <c r="C14" s="14">
        <f>M18*2+M19</f>
        <v>5186.7893750000003</v>
      </c>
      <c r="D14" s="15">
        <f>C14/(1+$D$17)^B14</f>
        <v>4451.6079505977568</v>
      </c>
      <c r="F14" s="12" t="s">
        <v>17</v>
      </c>
      <c r="G14" s="13">
        <f t="shared" si="0"/>
        <v>156.25</v>
      </c>
      <c r="H14" s="13">
        <f t="shared" si="1"/>
        <v>-2.34375</v>
      </c>
      <c r="I14" s="13">
        <v>-12</v>
      </c>
      <c r="J14" s="13">
        <f t="shared" si="2"/>
        <v>-39.0625</v>
      </c>
      <c r="K14" s="13">
        <f t="shared" si="3"/>
        <v>-3.2990624999999998</v>
      </c>
      <c r="L14" s="13">
        <f t="shared" si="4"/>
        <v>156.25</v>
      </c>
      <c r="M14" s="13">
        <f t="shared" si="5"/>
        <v>99.544687500000009</v>
      </c>
    </row>
    <row r="15" spans="2:13">
      <c r="D15" s="11">
        <f>SUM(D10:D14)</f>
        <v>0</v>
      </c>
      <c r="F15" s="12" t="s">
        <v>18</v>
      </c>
      <c r="G15" s="13">
        <f t="shared" si="0"/>
        <v>156.25</v>
      </c>
      <c r="H15" s="13">
        <f t="shared" si="1"/>
        <v>-2.34375</v>
      </c>
      <c r="I15" s="13">
        <v>-12</v>
      </c>
      <c r="J15" s="13">
        <f t="shared" si="2"/>
        <v>-39.0625</v>
      </c>
      <c r="K15" s="13">
        <f t="shared" si="3"/>
        <v>-3.2990624999999998</v>
      </c>
      <c r="L15" s="13">
        <f t="shared" si="4"/>
        <v>156.25</v>
      </c>
      <c r="M15" s="13">
        <f t="shared" si="5"/>
        <v>99.544687500000009</v>
      </c>
    </row>
    <row r="16" spans="2:13">
      <c r="F16" s="12" t="s">
        <v>19</v>
      </c>
      <c r="G16" s="13">
        <f t="shared" si="0"/>
        <v>156.25</v>
      </c>
      <c r="H16" s="13">
        <f t="shared" si="1"/>
        <v>-2.34375</v>
      </c>
      <c r="I16" s="13">
        <v>-12</v>
      </c>
      <c r="J16" s="13">
        <f t="shared" si="2"/>
        <v>-39.0625</v>
      </c>
      <c r="K16" s="13">
        <f t="shared" si="3"/>
        <v>-3.2990624999999998</v>
      </c>
      <c r="L16" s="13">
        <f t="shared" si="4"/>
        <v>156.25</v>
      </c>
      <c r="M16" s="13">
        <f t="shared" si="5"/>
        <v>99.544687500000009</v>
      </c>
    </row>
    <row r="17" spans="2:13">
      <c r="C17" s="16" t="s">
        <v>20</v>
      </c>
      <c r="D17" s="17">
        <f>IRR(C10:C14)</f>
        <v>3.8951862070646694E-2</v>
      </c>
      <c r="F17" s="12" t="s">
        <v>21</v>
      </c>
      <c r="G17" s="13">
        <f t="shared" si="0"/>
        <v>156.25</v>
      </c>
      <c r="H17" s="13">
        <f t="shared" si="1"/>
        <v>-2.34375</v>
      </c>
      <c r="I17" s="13">
        <v>-12</v>
      </c>
      <c r="J17" s="13">
        <f t="shared" si="2"/>
        <v>-39.0625</v>
      </c>
      <c r="K17" s="13">
        <f t="shared" si="3"/>
        <v>-3.2990624999999998</v>
      </c>
      <c r="L17" s="13">
        <f t="shared" si="4"/>
        <v>156.25</v>
      </c>
      <c r="M17" s="13">
        <f t="shared" si="5"/>
        <v>99.544687500000009</v>
      </c>
    </row>
    <row r="18" spans="2:13">
      <c r="B18" s="10"/>
      <c r="C18" s="11"/>
      <c r="D18" s="11"/>
      <c r="F18" s="12" t="s">
        <v>22</v>
      </c>
      <c r="G18" s="13">
        <f t="shared" si="0"/>
        <v>156.25</v>
      </c>
      <c r="H18" s="13">
        <f t="shared" si="1"/>
        <v>-2.34375</v>
      </c>
      <c r="I18" s="13">
        <v>-12</v>
      </c>
      <c r="J18" s="13">
        <f t="shared" si="2"/>
        <v>-39.0625</v>
      </c>
      <c r="K18" s="13">
        <f t="shared" si="3"/>
        <v>-3.2990624999999998</v>
      </c>
      <c r="L18" s="13">
        <f t="shared" si="4"/>
        <v>156.25</v>
      </c>
      <c r="M18" s="13">
        <f t="shared" si="5"/>
        <v>99.544687500000009</v>
      </c>
    </row>
    <row r="19" spans="2:13">
      <c r="B19" s="10"/>
      <c r="C19" s="11"/>
      <c r="D19" s="11"/>
      <c r="F19" s="12" t="s">
        <v>23</v>
      </c>
      <c r="G19" s="13">
        <v>5000</v>
      </c>
      <c r="H19" s="13">
        <f>-G19*0.2/100</f>
        <v>-10</v>
      </c>
      <c r="I19" s="13"/>
      <c r="J19" s="13"/>
      <c r="K19" s="13">
        <f t="shared" si="3"/>
        <v>-2.2999999999999998</v>
      </c>
      <c r="L19" s="13">
        <v>5000</v>
      </c>
      <c r="M19" s="13">
        <f t="shared" si="5"/>
        <v>4987.7</v>
      </c>
    </row>
    <row r="20" spans="2:13">
      <c r="B20" s="10"/>
      <c r="C20" s="11"/>
      <c r="D20" s="11"/>
    </row>
    <row r="21" spans="2:13">
      <c r="B21" s="10"/>
      <c r="C21" s="11"/>
      <c r="D21" s="11"/>
    </row>
    <row r="22" spans="2:13">
      <c r="B22" s="10"/>
      <c r="C22" s="11"/>
      <c r="D22" s="11"/>
      <c r="M22" s="18"/>
    </row>
    <row r="23" spans="2:13">
      <c r="B23" s="10"/>
      <c r="C23" s="11"/>
      <c r="D23" s="11"/>
    </row>
    <row r="24" spans="2:13">
      <c r="B24" s="10"/>
      <c r="C24" s="11"/>
      <c r="D24" s="11"/>
    </row>
    <row r="25" spans="2:13">
      <c r="B25" s="10"/>
      <c r="C25" s="11"/>
      <c r="D25" s="11"/>
    </row>
    <row r="26" spans="2:13">
      <c r="B26" s="10"/>
      <c r="C26" s="11"/>
      <c r="D26" s="11"/>
    </row>
    <row r="27" spans="2:13">
      <c r="B27" s="10"/>
      <c r="C27" s="11"/>
      <c r="D27" s="11"/>
    </row>
    <row r="28" spans="2:13">
      <c r="B28" s="10"/>
      <c r="C28" s="11"/>
      <c r="D28" s="11"/>
    </row>
    <row r="29" spans="2:13">
      <c r="B29" s="10"/>
      <c r="C29" s="11"/>
      <c r="D29" s="11"/>
    </row>
    <row r="30" spans="2:13">
      <c r="B30" s="10"/>
      <c r="C30" s="11"/>
      <c r="D30" s="11"/>
    </row>
    <row r="31" spans="2:13">
      <c r="B31" s="10"/>
      <c r="C31" s="11"/>
      <c r="D31" s="11"/>
    </row>
    <row r="32" spans="2:13">
      <c r="B32" s="10"/>
      <c r="C32" s="11"/>
      <c r="D32" s="11"/>
    </row>
  </sheetData>
  <mergeCells count="8">
    <mergeCell ref="L7:L8"/>
    <mergeCell ref="M7:M8"/>
    <mergeCell ref="B7:D7"/>
    <mergeCell ref="F7:F8"/>
    <mergeCell ref="G7:G8"/>
    <mergeCell ref="H7:H8"/>
    <mergeCell ref="I7:I8"/>
    <mergeCell ref="J7:K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REN Best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Moreira</dc:creator>
  <cp:lastModifiedBy>Luís Moreira</cp:lastModifiedBy>
  <dcterms:created xsi:type="dcterms:W3CDTF">2012-09-10T18:41:36Z</dcterms:created>
  <dcterms:modified xsi:type="dcterms:W3CDTF">2012-09-10T18:42:31Z</dcterms:modified>
</cp:coreProperties>
</file>